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5" yWindow="-15" windowWidth="12000" windowHeight="14775" activeTab="8"/>
  </bookViews>
  <sheets>
    <sheet name="データ入力" sheetId="8" r:id="rId1"/>
    <sheet name="パラメータα推定" sheetId="1" r:id="rId2"/>
    <sheet name="パラメータβ推定" sheetId="13" r:id="rId3"/>
    <sheet name="予測と誤差" sheetId="9" r:id="rId4"/>
    <sheet name="グラフ作成" sheetId="12" r:id="rId5"/>
    <sheet name="データ追加" sheetId="10" r:id="rId6"/>
    <sheet name="グラフ修正" sheetId="15" r:id="rId7"/>
    <sheet name="スライダー追加" sheetId="14" r:id="rId8"/>
    <sheet name="パラメータ調整" sheetId="11" r:id="rId9"/>
  </sheets>
  <calcPr calcId="125725"/>
</workbook>
</file>

<file path=xl/calcChain.xml><?xml version="1.0" encoding="utf-8"?>
<calcChain xmlns="http://schemas.openxmlformats.org/spreadsheetml/2006/main">
  <c r="I14" i="15"/>
  <c r="I12"/>
  <c r="E6"/>
  <c r="E5"/>
  <c r="E4"/>
  <c r="E3"/>
  <c r="E2"/>
  <c r="H3" s="1"/>
  <c r="B2"/>
  <c r="H4" i="14"/>
  <c r="H3"/>
  <c r="E6"/>
  <c r="E5"/>
  <c r="E4"/>
  <c r="E3"/>
  <c r="E2"/>
  <c r="B2"/>
  <c r="E6" i="13"/>
  <c r="E5"/>
  <c r="E4"/>
  <c r="E3"/>
  <c r="E2"/>
  <c r="H3" s="1"/>
  <c r="E6" i="12"/>
  <c r="E5"/>
  <c r="E4"/>
  <c r="E3"/>
  <c r="E2"/>
  <c r="H3" s="1"/>
  <c r="B2"/>
  <c r="I14" i="11"/>
  <c r="I12"/>
  <c r="E6"/>
  <c r="E5"/>
  <c r="E4"/>
  <c r="E3"/>
  <c r="E2"/>
  <c r="H7" s="1"/>
  <c r="B2"/>
  <c r="E6" i="10"/>
  <c r="E5"/>
  <c r="E4"/>
  <c r="E3"/>
  <c r="E2"/>
  <c r="H3" s="1"/>
  <c r="B2"/>
  <c r="B2" i="9"/>
  <c r="D2" s="1"/>
  <c r="E6"/>
  <c r="E5"/>
  <c r="E4"/>
  <c r="E3"/>
  <c r="E2"/>
  <c r="H3" s="1"/>
  <c r="B3" s="1"/>
  <c r="E3" i="1"/>
  <c r="E4"/>
  <c r="E5"/>
  <c r="E6"/>
  <c r="E2"/>
  <c r="H3" s="1"/>
  <c r="F7" i="15" l="1"/>
  <c r="H4" s="1"/>
  <c r="F8"/>
  <c r="B3"/>
  <c r="D2"/>
  <c r="F8" i="14"/>
  <c r="F7"/>
  <c r="B3"/>
  <c r="D2"/>
  <c r="F7" i="13"/>
  <c r="H4" s="1"/>
  <c r="F8"/>
  <c r="H3" i="11"/>
  <c r="F7" s="1"/>
  <c r="D3" i="9"/>
  <c r="B4"/>
  <c r="F7" i="12"/>
  <c r="F8"/>
  <c r="B3"/>
  <c r="D2"/>
  <c r="D2" i="11"/>
  <c r="F7" i="10"/>
  <c r="F8"/>
  <c r="B3"/>
  <c r="D2"/>
  <c r="F7" i="9"/>
  <c r="F8"/>
  <c r="B4" i="15" l="1"/>
  <c r="D3"/>
  <c r="B4" i="14"/>
  <c r="D3"/>
  <c r="H4" i="9"/>
  <c r="F8" i="11"/>
  <c r="B3"/>
  <c r="B4" s="1"/>
  <c r="B5" i="9"/>
  <c r="D4"/>
  <c r="B4" i="12"/>
  <c r="D3"/>
  <c r="H4"/>
  <c r="H8" i="11"/>
  <c r="H4" s="1"/>
  <c r="D3"/>
  <c r="H4" i="10"/>
  <c r="B4"/>
  <c r="D3"/>
  <c r="B5" i="15" l="1"/>
  <c r="D4"/>
  <c r="B5" i="14"/>
  <c r="D4"/>
  <c r="B6" i="9"/>
  <c r="D5"/>
  <c r="B5" i="12"/>
  <c r="D4"/>
  <c r="B5" i="11"/>
  <c r="D4"/>
  <c r="B5" i="10"/>
  <c r="D4"/>
  <c r="B6" i="15" l="1"/>
  <c r="D5"/>
  <c r="B6" i="14"/>
  <c r="D5"/>
  <c r="B7" i="9"/>
  <c r="D6"/>
  <c r="B6" i="12"/>
  <c r="D5"/>
  <c r="B6" i="11"/>
  <c r="D5"/>
  <c r="B6" i="10"/>
  <c r="D5"/>
  <c r="B7" i="15" l="1"/>
  <c r="D6"/>
  <c r="B7" i="14"/>
  <c r="D6"/>
  <c r="D7" i="9"/>
  <c r="B8"/>
  <c r="B7" i="12"/>
  <c r="D6"/>
  <c r="B7" i="11"/>
  <c r="D6"/>
  <c r="B7" i="10"/>
  <c r="D6"/>
  <c r="B8" i="15" l="1"/>
  <c r="D7"/>
  <c r="B8" i="14"/>
  <c r="D7"/>
  <c r="D8" i="9"/>
  <c r="B9"/>
  <c r="B8" i="12"/>
  <c r="D7"/>
  <c r="B8" i="11"/>
  <c r="D7"/>
  <c r="B8" i="10"/>
  <c r="D7"/>
  <c r="B9" i="15" l="1"/>
  <c r="D8"/>
  <c r="B9" i="14"/>
  <c r="D8"/>
  <c r="B10" i="9"/>
  <c r="D9"/>
  <c r="B9" i="12"/>
  <c r="D8"/>
  <c r="B9" i="11"/>
  <c r="D8"/>
  <c r="B9" i="10"/>
  <c r="D8"/>
  <c r="B10" i="15" l="1"/>
  <c r="D9"/>
  <c r="B10" i="14"/>
  <c r="D9"/>
  <c r="B11" i="9"/>
  <c r="D10"/>
  <c r="B10" i="12"/>
  <c r="D9"/>
  <c r="B10" i="11"/>
  <c r="D9"/>
  <c r="B10" i="10"/>
  <c r="D9"/>
  <c r="B11" i="15" l="1"/>
  <c r="D10"/>
  <c r="B11" i="14"/>
  <c r="D10"/>
  <c r="B12" i="9"/>
  <c r="D11"/>
  <c r="B11" i="12"/>
  <c r="D10"/>
  <c r="B11" i="11"/>
  <c r="D10"/>
  <c r="B11" i="10"/>
  <c r="D10"/>
  <c r="B12" i="15" l="1"/>
  <c r="D11"/>
  <c r="B12" i="14"/>
  <c r="D11"/>
  <c r="B13" i="9"/>
  <c r="D12"/>
  <c r="B12" i="12"/>
  <c r="D11"/>
  <c r="B12" i="11"/>
  <c r="D11"/>
  <c r="B12" i="10"/>
  <c r="D11"/>
  <c r="B13" i="15" l="1"/>
  <c r="D12"/>
  <c r="B13" i="14"/>
  <c r="D12"/>
  <c r="B14" i="9"/>
  <c r="D13"/>
  <c r="B13" i="12"/>
  <c r="D12"/>
  <c r="B13" i="11"/>
  <c r="D12"/>
  <c r="B13" i="10"/>
  <c r="D12"/>
  <c r="D13" i="15" l="1"/>
  <c r="B14"/>
  <c r="D13" i="14"/>
  <c r="B14"/>
  <c r="B15" i="9"/>
  <c r="D14"/>
  <c r="B14" i="12"/>
  <c r="D13"/>
  <c r="B14" i="11"/>
  <c r="D13"/>
  <c r="B14" i="10"/>
  <c r="D13"/>
  <c r="B15" i="15" l="1"/>
  <c r="D14"/>
  <c r="B15" i="14"/>
  <c r="D14"/>
  <c r="B16" i="9"/>
  <c r="D15"/>
  <c r="B15" i="12"/>
  <c r="D14"/>
  <c r="B15" i="11"/>
  <c r="D14"/>
  <c r="B15" i="10"/>
  <c r="D14"/>
  <c r="B16" i="15" l="1"/>
  <c r="D15"/>
  <c r="B16" i="14"/>
  <c r="D15"/>
  <c r="B17" i="9"/>
  <c r="D16"/>
  <c r="B16" i="12"/>
  <c r="D15"/>
  <c r="B16" i="11"/>
  <c r="D15"/>
  <c r="B16" i="10"/>
  <c r="D15"/>
  <c r="B17" i="15" l="1"/>
  <c r="D16"/>
  <c r="B17" i="14"/>
  <c r="D16"/>
  <c r="B18" i="9"/>
  <c r="D18" s="1"/>
  <c r="D17"/>
  <c r="B17" i="12"/>
  <c r="D16"/>
  <c r="B17" i="11"/>
  <c r="D16"/>
  <c r="B17" i="10"/>
  <c r="D16"/>
  <c r="B18" i="15" l="1"/>
  <c r="D17"/>
  <c r="B18" i="14"/>
  <c r="D17"/>
  <c r="B18" i="12"/>
  <c r="D17"/>
  <c r="B18" i="11"/>
  <c r="D17"/>
  <c r="B18" i="10"/>
  <c r="D17"/>
  <c r="B19" i="15" l="1"/>
  <c r="D18"/>
  <c r="B19" i="14"/>
  <c r="D18"/>
  <c r="D18" i="12"/>
  <c r="B19" i="11"/>
  <c r="D18"/>
  <c r="B19" i="10"/>
  <c r="D18"/>
  <c r="B20" i="15" l="1"/>
  <c r="D20" s="1"/>
  <c r="D19"/>
  <c r="B20" i="14"/>
  <c r="D20" s="1"/>
  <c r="D19"/>
  <c r="B20" i="11"/>
  <c r="D20" s="1"/>
  <c r="D19"/>
  <c r="B20" i="10"/>
  <c r="D20" s="1"/>
  <c r="D19"/>
</calcChain>
</file>

<file path=xl/sharedStrings.xml><?xml version="1.0" encoding="utf-8"?>
<sst xmlns="http://schemas.openxmlformats.org/spreadsheetml/2006/main" count="80" uniqueCount="8">
  <si>
    <t>予測</t>
    <rPh sb="0" eb="2">
      <t>ヨソク</t>
    </rPh>
    <phoneticPr fontId="1"/>
  </si>
  <si>
    <t>誤差</t>
    <rPh sb="0" eb="2">
      <t>ゴサ</t>
    </rPh>
    <phoneticPr fontId="1"/>
  </si>
  <si>
    <t>データ</t>
    <phoneticPr fontId="1"/>
  </si>
  <si>
    <t>β</t>
    <phoneticPr fontId="1"/>
  </si>
  <si>
    <t>α=</t>
    <phoneticPr fontId="1"/>
  </si>
  <si>
    <t>β=</t>
    <phoneticPr fontId="1"/>
  </si>
  <si>
    <t>総人口=</t>
    <rPh sb="0" eb="3">
      <t>ソウジンコウ</t>
    </rPh>
    <phoneticPr fontId="1"/>
  </si>
  <si>
    <t>α</t>
    <phoneticPr fontId="1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</si>
</sst>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right" vertical="center"/>
    </xf>
    <xf numFmtId="176" fontId="3" fillId="0" borderId="0" xfId="0" applyNumberFormat="1" applyFont="1" applyBorder="1">
      <alignment vertical="center"/>
    </xf>
    <xf numFmtId="176" fontId="4" fillId="0" borderId="0" xfId="0" applyNumberFormat="1" applyFont="1" applyBorder="1" applyAlignment="1">
      <alignment horizontal="right" vertical="center" wrapText="1" readingOrder="1"/>
    </xf>
    <xf numFmtId="177" fontId="3" fillId="0" borderId="0" xfId="0" applyNumberFormat="1" applyFont="1" applyBorder="1">
      <alignment vertical="center"/>
    </xf>
    <xf numFmtId="9" fontId="3" fillId="0" borderId="0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lineChart>
        <c:grouping val="standard"/>
        <c:ser>
          <c:idx val="0"/>
          <c:order val="0"/>
          <c:tx>
            <c:strRef>
              <c:f>グラフ作成!$B$1</c:f>
              <c:strCache>
                <c:ptCount val="1"/>
                <c:pt idx="0">
                  <c:v>予測</c:v>
                </c:pt>
              </c:strCache>
            </c:strRef>
          </c:tx>
          <c:marker>
            <c:symbol val="none"/>
          </c:marker>
          <c:cat>
            <c:numRef>
              <c:f>グラフ作成!$A$2:$A$21</c:f>
              <c:numCache>
                <c:formatCode>General</c:formatCode>
                <c:ptCount val="2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</c:numCache>
            </c:numRef>
          </c:cat>
          <c:val>
            <c:numRef>
              <c:f>グラフ作成!$B$2:$B$21</c:f>
              <c:numCache>
                <c:formatCode>#,##0;[Red]\-#,##0</c:formatCode>
                <c:ptCount val="20"/>
                <c:pt idx="0">
                  <c:v>243</c:v>
                </c:pt>
                <c:pt idx="1">
                  <c:v>382.79614410767209</c:v>
                </c:pt>
                <c:pt idx="2">
                  <c:v>602.66114786383571</c:v>
                </c:pt>
                <c:pt idx="3">
                  <c:v>947.93043925849645</c:v>
                </c:pt>
                <c:pt idx="4">
                  <c:v>1488.8369164641144</c:v>
                </c:pt>
                <c:pt idx="5">
                  <c:v>2333.0543873366823</c:v>
                </c:pt>
                <c:pt idx="6">
                  <c:v>5933.7681998438929</c:v>
                </c:pt>
                <c:pt idx="7">
                  <c:v>11316.939223672722</c:v>
                </c:pt>
                <c:pt idx="8">
                  <c:v>19044.24421757814</c:v>
                </c:pt>
                <c:pt idx="9">
                  <c:v>29464.664381628558</c:v>
                </c:pt>
                <c:pt idx="10">
                  <c:v>42262.81892851591</c:v>
                </c:pt>
                <c:pt idx="11">
                  <c:v>56010.801419148571</c:v>
                </c:pt>
                <c:pt idx="12">
                  <c:v>68359.052304925324</c:v>
                </c:pt>
                <c:pt idx="13">
                  <c:v>77313.264651520265</c:v>
                </c:pt>
                <c:pt idx="14">
                  <c:v>82541.465905373261</c:v>
                </c:pt>
                <c:pt idx="15">
                  <c:v>85102.432387917623</c:v>
                </c:pt>
                <c:pt idx="16">
                  <c:v>86224.613079309333</c:v>
                </c:pt>
              </c:numCache>
            </c:numRef>
          </c:val>
        </c:ser>
        <c:ser>
          <c:idx val="1"/>
          <c:order val="1"/>
          <c:tx>
            <c:strRef>
              <c:f>グラフ作成!$C$1</c:f>
              <c:strCache>
                <c:ptCount val="1"/>
                <c:pt idx="0">
                  <c:v>データ</c:v>
                </c:pt>
              </c:strCache>
            </c:strRef>
          </c:tx>
          <c:marker>
            <c:symbol val="none"/>
          </c:marker>
          <c:cat>
            <c:numRef>
              <c:f>グラフ作成!$A$2:$A$21</c:f>
              <c:numCache>
                <c:formatCode>General</c:formatCode>
                <c:ptCount val="2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</c:numCache>
            </c:numRef>
          </c:cat>
          <c:val>
            <c:numRef>
              <c:f>グラフ作成!$C$2:$C$21</c:f>
              <c:numCache>
                <c:formatCode>#,##0_ </c:formatCode>
                <c:ptCount val="20"/>
                <c:pt idx="0">
                  <c:v>243</c:v>
                </c:pt>
                <c:pt idx="1">
                  <c:v>490</c:v>
                </c:pt>
                <c:pt idx="2">
                  <c:v>868</c:v>
                </c:pt>
                <c:pt idx="3">
                  <c:v>1378</c:v>
                </c:pt>
                <c:pt idx="4">
                  <c:v>1713</c:v>
                </c:pt>
                <c:pt idx="5">
                  <c:v>2131</c:v>
                </c:pt>
                <c:pt idx="6">
                  <c:v>4331</c:v>
                </c:pt>
                <c:pt idx="7">
                  <c:v>10204</c:v>
                </c:pt>
                <c:pt idx="8">
                  <c:v>20877</c:v>
                </c:pt>
                <c:pt idx="9">
                  <c:v>31527</c:v>
                </c:pt>
                <c:pt idx="10">
                  <c:v>41530</c:v>
                </c:pt>
                <c:pt idx="11">
                  <c:v>51139</c:v>
                </c:pt>
                <c:pt idx="12">
                  <c:v>60942</c:v>
                </c:pt>
                <c:pt idx="13">
                  <c:v>69121</c:v>
                </c:pt>
                <c:pt idx="14">
                  <c:v>75657</c:v>
                </c:pt>
                <c:pt idx="15">
                  <c:v>81520</c:v>
                </c:pt>
                <c:pt idx="16">
                  <c:v>86998</c:v>
                </c:pt>
              </c:numCache>
            </c:numRef>
          </c:val>
        </c:ser>
        <c:marker val="1"/>
        <c:axId val="92788608"/>
        <c:axId val="92790144"/>
      </c:lineChart>
      <c:catAx>
        <c:axId val="92788608"/>
        <c:scaling>
          <c:orientation val="minMax"/>
        </c:scaling>
        <c:axPos val="b"/>
        <c:numFmt formatCode="General" sourceLinked="1"/>
        <c:tickLblPos val="nextTo"/>
        <c:crossAx val="92790144"/>
        <c:crosses val="autoZero"/>
        <c:auto val="1"/>
        <c:lblAlgn val="ctr"/>
        <c:lblOffset val="100"/>
      </c:catAx>
      <c:valAx>
        <c:axId val="92790144"/>
        <c:scaling>
          <c:orientation val="minMax"/>
        </c:scaling>
        <c:axPos val="l"/>
        <c:majorGridlines/>
        <c:numFmt formatCode="#,##0;[Red]\-#,##0" sourceLinked="1"/>
        <c:tickLblPos val="nextTo"/>
        <c:crossAx val="927886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lineChart>
        <c:grouping val="standard"/>
        <c:ser>
          <c:idx val="0"/>
          <c:order val="0"/>
          <c:tx>
            <c:strRef>
              <c:f>データ追加!$B$1</c:f>
              <c:strCache>
                <c:ptCount val="1"/>
                <c:pt idx="0">
                  <c:v>予測</c:v>
                </c:pt>
              </c:strCache>
            </c:strRef>
          </c:tx>
          <c:marker>
            <c:symbol val="none"/>
          </c:marker>
          <c:cat>
            <c:numRef>
              <c:f>データ追加!$A$2:$A$21</c:f>
              <c:numCache>
                <c:formatCode>General</c:formatCode>
                <c:ptCount val="2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</c:numCache>
            </c:numRef>
          </c:cat>
          <c:val>
            <c:numRef>
              <c:f>データ追加!$B$2:$B$21</c:f>
              <c:numCache>
                <c:formatCode>#,##0;[Red]\-#,##0</c:formatCode>
                <c:ptCount val="20"/>
                <c:pt idx="0">
                  <c:v>243</c:v>
                </c:pt>
                <c:pt idx="1">
                  <c:v>382.72566798013486</c:v>
                </c:pt>
                <c:pt idx="2">
                  <c:v>602.47618102875765</c:v>
                </c:pt>
                <c:pt idx="3">
                  <c:v>947.614585012009</c:v>
                </c:pt>
                <c:pt idx="4">
                  <c:v>1488.5275833349383</c:v>
                </c:pt>
                <c:pt idx="5">
                  <c:v>2333.4171625228469</c:v>
                </c:pt>
                <c:pt idx="6">
                  <c:v>5925.9075740408125</c:v>
                </c:pt>
                <c:pt idx="7">
                  <c:v>11326.432914286557</c:v>
                </c:pt>
                <c:pt idx="8">
                  <c:v>19156.322561089335</c:v>
                </c:pt>
                <c:pt idx="9">
                  <c:v>29892.772601968543</c:v>
                </c:pt>
                <c:pt idx="10">
                  <c:v>43430.129733813039</c:v>
                </c:pt>
                <c:pt idx="11">
                  <c:v>58546.282961013523</c:v>
                </c:pt>
                <c:pt idx="12">
                  <c:v>72851.370823185731</c:v>
                </c:pt>
                <c:pt idx="13">
                  <c:v>83887.765463060219</c:v>
                </c:pt>
                <c:pt idx="14">
                  <c:v>90740.298597674948</c:v>
                </c:pt>
                <c:pt idx="15">
                  <c:v>94266.569617510977</c:v>
                </c:pt>
                <c:pt idx="16">
                  <c:v>95863.671169953959</c:v>
                </c:pt>
                <c:pt idx="17">
                  <c:v>96538.395817820099</c:v>
                </c:pt>
                <c:pt idx="18">
                  <c:v>96814.336149776645</c:v>
                </c:pt>
              </c:numCache>
            </c:numRef>
          </c:val>
        </c:ser>
        <c:ser>
          <c:idx val="1"/>
          <c:order val="1"/>
          <c:tx>
            <c:strRef>
              <c:f>データ追加!$C$1</c:f>
              <c:strCache>
                <c:ptCount val="1"/>
                <c:pt idx="0">
                  <c:v>データ</c:v>
                </c:pt>
              </c:strCache>
            </c:strRef>
          </c:tx>
          <c:marker>
            <c:symbol val="none"/>
          </c:marker>
          <c:cat>
            <c:numRef>
              <c:f>データ追加!$A$2:$A$21</c:f>
              <c:numCache>
                <c:formatCode>General</c:formatCode>
                <c:ptCount val="2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</c:numCache>
            </c:numRef>
          </c:cat>
          <c:val>
            <c:numRef>
              <c:f>データ追加!$C$2:$C$21</c:f>
              <c:numCache>
                <c:formatCode>#,##0_ </c:formatCode>
                <c:ptCount val="20"/>
                <c:pt idx="0">
                  <c:v>243</c:v>
                </c:pt>
                <c:pt idx="1">
                  <c:v>490</c:v>
                </c:pt>
                <c:pt idx="2">
                  <c:v>868</c:v>
                </c:pt>
                <c:pt idx="3">
                  <c:v>1378</c:v>
                </c:pt>
                <c:pt idx="4">
                  <c:v>1713</c:v>
                </c:pt>
                <c:pt idx="5">
                  <c:v>2131</c:v>
                </c:pt>
                <c:pt idx="6">
                  <c:v>4331</c:v>
                </c:pt>
                <c:pt idx="7">
                  <c:v>10204</c:v>
                </c:pt>
                <c:pt idx="8">
                  <c:v>20877</c:v>
                </c:pt>
                <c:pt idx="9">
                  <c:v>31527</c:v>
                </c:pt>
                <c:pt idx="10">
                  <c:v>41530</c:v>
                </c:pt>
                <c:pt idx="11">
                  <c:v>51139</c:v>
                </c:pt>
                <c:pt idx="12">
                  <c:v>60942</c:v>
                </c:pt>
                <c:pt idx="13">
                  <c:v>69121</c:v>
                </c:pt>
                <c:pt idx="14">
                  <c:v>75657</c:v>
                </c:pt>
                <c:pt idx="15">
                  <c:v>81520</c:v>
                </c:pt>
                <c:pt idx="16">
                  <c:v>86998</c:v>
                </c:pt>
                <c:pt idx="17">
                  <c:v>91792</c:v>
                </c:pt>
                <c:pt idx="18">
                  <c:v>96718</c:v>
                </c:pt>
              </c:numCache>
            </c:numRef>
          </c:val>
        </c:ser>
        <c:marker val="1"/>
        <c:axId val="93360128"/>
        <c:axId val="93361664"/>
      </c:lineChart>
      <c:catAx>
        <c:axId val="93360128"/>
        <c:scaling>
          <c:orientation val="minMax"/>
        </c:scaling>
        <c:axPos val="b"/>
        <c:numFmt formatCode="General" sourceLinked="1"/>
        <c:tickLblPos val="nextTo"/>
        <c:crossAx val="93361664"/>
        <c:crosses val="autoZero"/>
        <c:auto val="1"/>
        <c:lblAlgn val="ctr"/>
        <c:lblOffset val="100"/>
      </c:catAx>
      <c:valAx>
        <c:axId val="93361664"/>
        <c:scaling>
          <c:orientation val="minMax"/>
        </c:scaling>
        <c:axPos val="l"/>
        <c:majorGridlines/>
        <c:numFmt formatCode="#,##0;[Red]\-#,##0" sourceLinked="1"/>
        <c:tickLblPos val="nextTo"/>
        <c:crossAx val="933601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lineChart>
        <c:grouping val="standard"/>
        <c:ser>
          <c:idx val="0"/>
          <c:order val="0"/>
          <c:tx>
            <c:strRef>
              <c:f>グラフ修正!$B$1</c:f>
              <c:strCache>
                <c:ptCount val="1"/>
                <c:pt idx="0">
                  <c:v>予測</c:v>
                </c:pt>
              </c:strCache>
            </c:strRef>
          </c:tx>
          <c:marker>
            <c:symbol val="none"/>
          </c:marker>
          <c:cat>
            <c:numRef>
              <c:f>グラフ修正!$A$2:$A$21</c:f>
              <c:numCache>
                <c:formatCode>General</c:formatCode>
                <c:ptCount val="2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</c:numCache>
            </c:numRef>
          </c:cat>
          <c:val>
            <c:numRef>
              <c:f>グラフ修正!$B$2:$B$21</c:f>
              <c:numCache>
                <c:formatCode>#,##0;[Red]\-#,##0</c:formatCode>
                <c:ptCount val="20"/>
                <c:pt idx="0">
                  <c:v>243</c:v>
                </c:pt>
                <c:pt idx="1">
                  <c:v>382.72566798013486</c:v>
                </c:pt>
                <c:pt idx="2">
                  <c:v>602.47618102875765</c:v>
                </c:pt>
                <c:pt idx="3">
                  <c:v>947.614585012009</c:v>
                </c:pt>
                <c:pt idx="4">
                  <c:v>1488.5275833349383</c:v>
                </c:pt>
                <c:pt idx="5">
                  <c:v>2333.4171625228469</c:v>
                </c:pt>
                <c:pt idx="6">
                  <c:v>5925.9075740408125</c:v>
                </c:pt>
                <c:pt idx="7">
                  <c:v>11326.432914286557</c:v>
                </c:pt>
                <c:pt idx="8">
                  <c:v>19156.322561089335</c:v>
                </c:pt>
                <c:pt idx="9">
                  <c:v>29892.772601968543</c:v>
                </c:pt>
                <c:pt idx="10">
                  <c:v>43430.129733813039</c:v>
                </c:pt>
                <c:pt idx="11">
                  <c:v>58546.282961013523</c:v>
                </c:pt>
                <c:pt idx="12">
                  <c:v>72851.370823185731</c:v>
                </c:pt>
                <c:pt idx="13">
                  <c:v>83887.765463060219</c:v>
                </c:pt>
                <c:pt idx="14">
                  <c:v>90740.298597674948</c:v>
                </c:pt>
                <c:pt idx="15">
                  <c:v>94266.569617510977</c:v>
                </c:pt>
                <c:pt idx="16">
                  <c:v>95863.671169953959</c:v>
                </c:pt>
                <c:pt idx="17">
                  <c:v>96538.395817820099</c:v>
                </c:pt>
                <c:pt idx="18">
                  <c:v>96814.336149776645</c:v>
                </c:pt>
              </c:numCache>
            </c:numRef>
          </c:val>
        </c:ser>
        <c:ser>
          <c:idx val="1"/>
          <c:order val="1"/>
          <c:tx>
            <c:strRef>
              <c:f>グラフ修正!$C$1</c:f>
              <c:strCache>
                <c:ptCount val="1"/>
                <c:pt idx="0">
                  <c:v>データ</c:v>
                </c:pt>
              </c:strCache>
            </c:strRef>
          </c:tx>
          <c:marker>
            <c:symbol val="none"/>
          </c:marker>
          <c:cat>
            <c:numRef>
              <c:f>グラフ修正!$A$2:$A$21</c:f>
              <c:numCache>
                <c:formatCode>General</c:formatCode>
                <c:ptCount val="2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</c:numCache>
            </c:numRef>
          </c:cat>
          <c:val>
            <c:numRef>
              <c:f>グラフ修正!$C$2:$C$21</c:f>
              <c:numCache>
                <c:formatCode>#,##0_ </c:formatCode>
                <c:ptCount val="20"/>
                <c:pt idx="0">
                  <c:v>243</c:v>
                </c:pt>
                <c:pt idx="1">
                  <c:v>490</c:v>
                </c:pt>
                <c:pt idx="2">
                  <c:v>868</c:v>
                </c:pt>
                <c:pt idx="3">
                  <c:v>1378</c:v>
                </c:pt>
                <c:pt idx="4">
                  <c:v>1713</c:v>
                </c:pt>
                <c:pt idx="5">
                  <c:v>2131</c:v>
                </c:pt>
                <c:pt idx="6">
                  <c:v>4331</c:v>
                </c:pt>
                <c:pt idx="7">
                  <c:v>10204</c:v>
                </c:pt>
                <c:pt idx="8">
                  <c:v>20877</c:v>
                </c:pt>
                <c:pt idx="9">
                  <c:v>31527</c:v>
                </c:pt>
                <c:pt idx="10">
                  <c:v>41530</c:v>
                </c:pt>
                <c:pt idx="11">
                  <c:v>51139</c:v>
                </c:pt>
                <c:pt idx="12">
                  <c:v>60942</c:v>
                </c:pt>
                <c:pt idx="13">
                  <c:v>69121</c:v>
                </c:pt>
                <c:pt idx="14">
                  <c:v>75657</c:v>
                </c:pt>
                <c:pt idx="15">
                  <c:v>81520</c:v>
                </c:pt>
                <c:pt idx="16">
                  <c:v>86998</c:v>
                </c:pt>
                <c:pt idx="17">
                  <c:v>91792</c:v>
                </c:pt>
                <c:pt idx="18">
                  <c:v>96718</c:v>
                </c:pt>
              </c:numCache>
            </c:numRef>
          </c:val>
        </c:ser>
        <c:marker val="1"/>
        <c:axId val="93443968"/>
        <c:axId val="93445504"/>
      </c:lineChart>
      <c:catAx>
        <c:axId val="93443968"/>
        <c:scaling>
          <c:orientation val="minMax"/>
        </c:scaling>
        <c:axPos val="b"/>
        <c:numFmt formatCode="General" sourceLinked="1"/>
        <c:tickLblPos val="nextTo"/>
        <c:crossAx val="93445504"/>
        <c:crosses val="autoZero"/>
        <c:auto val="1"/>
        <c:lblAlgn val="ctr"/>
        <c:lblOffset val="100"/>
      </c:catAx>
      <c:valAx>
        <c:axId val="93445504"/>
        <c:scaling>
          <c:orientation val="minMax"/>
        </c:scaling>
        <c:axPos val="l"/>
        <c:majorGridlines/>
        <c:numFmt formatCode="#,##0;[Red]\-#,##0" sourceLinked="1"/>
        <c:tickLblPos val="nextTo"/>
        <c:crossAx val="934439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lineChart>
        <c:grouping val="standard"/>
        <c:ser>
          <c:idx val="0"/>
          <c:order val="0"/>
          <c:tx>
            <c:strRef>
              <c:f>スライダー追加!$B$1</c:f>
              <c:strCache>
                <c:ptCount val="1"/>
                <c:pt idx="0">
                  <c:v>予測</c:v>
                </c:pt>
              </c:strCache>
            </c:strRef>
          </c:tx>
          <c:marker>
            <c:symbol val="none"/>
          </c:marker>
          <c:cat>
            <c:numRef>
              <c:f>スライダー追加!$A$2:$A$21</c:f>
              <c:numCache>
                <c:formatCode>General</c:formatCode>
                <c:ptCount val="2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</c:numCache>
            </c:numRef>
          </c:cat>
          <c:val>
            <c:numRef>
              <c:f>スライダー追加!$B$2:$B$21</c:f>
              <c:numCache>
                <c:formatCode>#,##0;[Red]\-#,##0</c:formatCode>
                <c:ptCount val="20"/>
                <c:pt idx="0">
                  <c:v>243</c:v>
                </c:pt>
                <c:pt idx="1">
                  <c:v>382.72566798013486</c:v>
                </c:pt>
                <c:pt idx="2">
                  <c:v>602.47618102875765</c:v>
                </c:pt>
                <c:pt idx="3">
                  <c:v>947.614585012009</c:v>
                </c:pt>
                <c:pt idx="4">
                  <c:v>1488.5275833349383</c:v>
                </c:pt>
                <c:pt idx="5">
                  <c:v>2333.4171625228469</c:v>
                </c:pt>
                <c:pt idx="6">
                  <c:v>5925.9075740408125</c:v>
                </c:pt>
                <c:pt idx="7">
                  <c:v>11326.432914286557</c:v>
                </c:pt>
                <c:pt idx="8">
                  <c:v>19156.322561089335</c:v>
                </c:pt>
                <c:pt idx="9">
                  <c:v>29892.772601968543</c:v>
                </c:pt>
                <c:pt idx="10">
                  <c:v>43430.129733813039</c:v>
                </c:pt>
                <c:pt idx="11">
                  <c:v>58546.282961013523</c:v>
                </c:pt>
                <c:pt idx="12">
                  <c:v>72851.370823185731</c:v>
                </c:pt>
                <c:pt idx="13">
                  <c:v>83887.765463060219</c:v>
                </c:pt>
                <c:pt idx="14">
                  <c:v>90740.298597674948</c:v>
                </c:pt>
                <c:pt idx="15">
                  <c:v>94266.569617510977</c:v>
                </c:pt>
                <c:pt idx="16">
                  <c:v>95863.671169953959</c:v>
                </c:pt>
                <c:pt idx="17">
                  <c:v>96538.395817820099</c:v>
                </c:pt>
                <c:pt idx="18">
                  <c:v>96814.336149776645</c:v>
                </c:pt>
              </c:numCache>
            </c:numRef>
          </c:val>
        </c:ser>
        <c:ser>
          <c:idx val="1"/>
          <c:order val="1"/>
          <c:tx>
            <c:strRef>
              <c:f>スライダー追加!$C$1</c:f>
              <c:strCache>
                <c:ptCount val="1"/>
                <c:pt idx="0">
                  <c:v>データ</c:v>
                </c:pt>
              </c:strCache>
            </c:strRef>
          </c:tx>
          <c:marker>
            <c:symbol val="none"/>
          </c:marker>
          <c:cat>
            <c:numRef>
              <c:f>スライダー追加!$A$2:$A$21</c:f>
              <c:numCache>
                <c:formatCode>General</c:formatCode>
                <c:ptCount val="2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</c:numCache>
            </c:numRef>
          </c:cat>
          <c:val>
            <c:numRef>
              <c:f>スライダー追加!$C$2:$C$21</c:f>
              <c:numCache>
                <c:formatCode>#,##0_ </c:formatCode>
                <c:ptCount val="20"/>
                <c:pt idx="0">
                  <c:v>243</c:v>
                </c:pt>
                <c:pt idx="1">
                  <c:v>490</c:v>
                </c:pt>
                <c:pt idx="2">
                  <c:v>868</c:v>
                </c:pt>
                <c:pt idx="3">
                  <c:v>1378</c:v>
                </c:pt>
                <c:pt idx="4">
                  <c:v>1713</c:v>
                </c:pt>
                <c:pt idx="5">
                  <c:v>2131</c:v>
                </c:pt>
                <c:pt idx="6">
                  <c:v>4331</c:v>
                </c:pt>
                <c:pt idx="7">
                  <c:v>10204</c:v>
                </c:pt>
                <c:pt idx="8">
                  <c:v>20877</c:v>
                </c:pt>
                <c:pt idx="9">
                  <c:v>31527</c:v>
                </c:pt>
                <c:pt idx="10">
                  <c:v>41530</c:v>
                </c:pt>
                <c:pt idx="11">
                  <c:v>51139</c:v>
                </c:pt>
                <c:pt idx="12">
                  <c:v>60942</c:v>
                </c:pt>
                <c:pt idx="13">
                  <c:v>69121</c:v>
                </c:pt>
                <c:pt idx="14">
                  <c:v>75657</c:v>
                </c:pt>
                <c:pt idx="15">
                  <c:v>81520</c:v>
                </c:pt>
                <c:pt idx="16">
                  <c:v>86998</c:v>
                </c:pt>
                <c:pt idx="17">
                  <c:v>91792</c:v>
                </c:pt>
                <c:pt idx="18">
                  <c:v>96718</c:v>
                </c:pt>
              </c:numCache>
            </c:numRef>
          </c:val>
        </c:ser>
        <c:marker val="1"/>
        <c:axId val="93888512"/>
        <c:axId val="93890048"/>
      </c:lineChart>
      <c:catAx>
        <c:axId val="93888512"/>
        <c:scaling>
          <c:orientation val="minMax"/>
        </c:scaling>
        <c:axPos val="b"/>
        <c:numFmt formatCode="General" sourceLinked="1"/>
        <c:tickLblPos val="nextTo"/>
        <c:crossAx val="93890048"/>
        <c:crosses val="autoZero"/>
        <c:auto val="1"/>
        <c:lblAlgn val="ctr"/>
        <c:lblOffset val="100"/>
      </c:catAx>
      <c:valAx>
        <c:axId val="93890048"/>
        <c:scaling>
          <c:orientation val="minMax"/>
        </c:scaling>
        <c:axPos val="l"/>
        <c:majorGridlines/>
        <c:numFmt formatCode="#,##0;[Red]\-#,##0" sourceLinked="1"/>
        <c:tickLblPos val="nextTo"/>
        <c:crossAx val="938885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lineChart>
        <c:grouping val="standard"/>
        <c:ser>
          <c:idx val="0"/>
          <c:order val="0"/>
          <c:tx>
            <c:strRef>
              <c:f>パラメータ調整!$B$1</c:f>
              <c:strCache>
                <c:ptCount val="1"/>
                <c:pt idx="0">
                  <c:v>予測</c:v>
                </c:pt>
              </c:strCache>
            </c:strRef>
          </c:tx>
          <c:marker>
            <c:symbol val="none"/>
          </c:marker>
          <c:cat>
            <c:numRef>
              <c:f>パラメータ調整!$A$2:$A$21</c:f>
              <c:numCache>
                <c:formatCode>General</c:formatCode>
                <c:ptCount val="2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</c:numCache>
            </c:numRef>
          </c:cat>
          <c:val>
            <c:numRef>
              <c:f>パラメータ調整!$B$2:$B$21</c:f>
              <c:numCache>
                <c:formatCode>#,##0;[Red]\-#,##0</c:formatCode>
                <c:ptCount val="20"/>
                <c:pt idx="0">
                  <c:v>243</c:v>
                </c:pt>
                <c:pt idx="1">
                  <c:v>331.16093642446702</c:v>
                </c:pt>
                <c:pt idx="2">
                  <c:v>451.19738325755947</c:v>
                </c:pt>
                <c:pt idx="3">
                  <c:v>614.5405574736775</c:v>
                </c:pt>
                <c:pt idx="4">
                  <c:v>836.64108928126655</c:v>
                </c:pt>
                <c:pt idx="5">
                  <c:v>1138.3140189627754</c:v>
                </c:pt>
                <c:pt idx="6">
                  <c:v>5671.8054181634243</c:v>
                </c:pt>
                <c:pt idx="7">
                  <c:v>11543.375988707514</c:v>
                </c:pt>
                <c:pt idx="8">
                  <c:v>18918.885825405127</c:v>
                </c:pt>
                <c:pt idx="9">
                  <c:v>27817.199703048591</c:v>
                </c:pt>
                <c:pt idx="10">
                  <c:v>38009.746086844854</c:v>
                </c:pt>
                <c:pt idx="11">
                  <c:v>48955.148825839846</c:v>
                </c:pt>
                <c:pt idx="12">
                  <c:v>59841.491223049175</c:v>
                </c:pt>
                <c:pt idx="13">
                  <c:v>69777.927275544076</c:v>
                </c:pt>
                <c:pt idx="14">
                  <c:v>78071.530046794607</c:v>
                </c:pt>
                <c:pt idx="15">
                  <c:v>84427.000632734707</c:v>
                </c:pt>
                <c:pt idx="16">
                  <c:v>88948.164761048669</c:v>
                </c:pt>
                <c:pt idx="17">
                  <c:v>91980.049362302729</c:v>
                </c:pt>
                <c:pt idx="18">
                  <c:v>93927.359521929524</c:v>
                </c:pt>
              </c:numCache>
            </c:numRef>
          </c:val>
        </c:ser>
        <c:ser>
          <c:idx val="1"/>
          <c:order val="1"/>
          <c:tx>
            <c:strRef>
              <c:f>パラメータ調整!$C$1</c:f>
              <c:strCache>
                <c:ptCount val="1"/>
                <c:pt idx="0">
                  <c:v>データ</c:v>
                </c:pt>
              </c:strCache>
            </c:strRef>
          </c:tx>
          <c:marker>
            <c:symbol val="none"/>
          </c:marker>
          <c:cat>
            <c:numRef>
              <c:f>パラメータ調整!$A$2:$A$21</c:f>
              <c:numCache>
                <c:formatCode>General</c:formatCode>
                <c:ptCount val="2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</c:numCache>
            </c:numRef>
          </c:cat>
          <c:val>
            <c:numRef>
              <c:f>パラメータ調整!$C$2:$C$21</c:f>
              <c:numCache>
                <c:formatCode>#,##0_ </c:formatCode>
                <c:ptCount val="20"/>
                <c:pt idx="0">
                  <c:v>243</c:v>
                </c:pt>
                <c:pt idx="1">
                  <c:v>490</c:v>
                </c:pt>
                <c:pt idx="2">
                  <c:v>868</c:v>
                </c:pt>
                <c:pt idx="3">
                  <c:v>1378</c:v>
                </c:pt>
                <c:pt idx="4">
                  <c:v>1713</c:v>
                </c:pt>
                <c:pt idx="5">
                  <c:v>2131</c:v>
                </c:pt>
                <c:pt idx="6">
                  <c:v>4331</c:v>
                </c:pt>
                <c:pt idx="7">
                  <c:v>10204</c:v>
                </c:pt>
                <c:pt idx="8">
                  <c:v>20877</c:v>
                </c:pt>
                <c:pt idx="9">
                  <c:v>31527</c:v>
                </c:pt>
                <c:pt idx="10">
                  <c:v>41530</c:v>
                </c:pt>
                <c:pt idx="11">
                  <c:v>51139</c:v>
                </c:pt>
                <c:pt idx="12">
                  <c:v>60942</c:v>
                </c:pt>
                <c:pt idx="13">
                  <c:v>69121</c:v>
                </c:pt>
                <c:pt idx="14">
                  <c:v>75657</c:v>
                </c:pt>
                <c:pt idx="15">
                  <c:v>81520</c:v>
                </c:pt>
                <c:pt idx="16">
                  <c:v>86998</c:v>
                </c:pt>
                <c:pt idx="17">
                  <c:v>91792</c:v>
                </c:pt>
                <c:pt idx="18">
                  <c:v>96718</c:v>
                </c:pt>
              </c:numCache>
            </c:numRef>
          </c:val>
        </c:ser>
        <c:marker val="1"/>
        <c:axId val="93697920"/>
        <c:axId val="93699456"/>
      </c:lineChart>
      <c:catAx>
        <c:axId val="93697920"/>
        <c:scaling>
          <c:orientation val="minMax"/>
        </c:scaling>
        <c:axPos val="b"/>
        <c:numFmt formatCode="General" sourceLinked="1"/>
        <c:tickLblPos val="nextTo"/>
        <c:crossAx val="93699456"/>
        <c:crosses val="autoZero"/>
        <c:auto val="1"/>
        <c:lblAlgn val="ctr"/>
        <c:lblOffset val="100"/>
      </c:catAx>
      <c:valAx>
        <c:axId val="93699456"/>
        <c:scaling>
          <c:orientation val="minMax"/>
        </c:scaling>
        <c:axPos val="l"/>
        <c:majorGridlines/>
        <c:numFmt formatCode="#,##0;[Red]\-#,##0" sourceLinked="1"/>
        <c:tickLblPos val="nextTo"/>
        <c:crossAx val="936979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19</xdr:row>
      <xdr:rowOff>123825</xdr:rowOff>
    </xdr:from>
    <xdr:to>
      <xdr:col>8</xdr:col>
      <xdr:colOff>333375</xdr:colOff>
      <xdr:row>34</xdr:row>
      <xdr:rowOff>152400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22</xdr:row>
      <xdr:rowOff>9525</xdr:rowOff>
    </xdr:from>
    <xdr:to>
      <xdr:col>7</xdr:col>
      <xdr:colOff>114300</xdr:colOff>
      <xdr:row>37</xdr:row>
      <xdr:rowOff>38100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21</xdr:row>
      <xdr:rowOff>142875</xdr:rowOff>
    </xdr:from>
    <xdr:to>
      <xdr:col>8</xdr:col>
      <xdr:colOff>647700</xdr:colOff>
      <xdr:row>36</xdr:row>
      <xdr:rowOff>171450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21</xdr:row>
      <xdr:rowOff>142875</xdr:rowOff>
    </xdr:from>
    <xdr:to>
      <xdr:col>8</xdr:col>
      <xdr:colOff>647700</xdr:colOff>
      <xdr:row>36</xdr:row>
      <xdr:rowOff>171450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21</xdr:row>
      <xdr:rowOff>142875</xdr:rowOff>
    </xdr:from>
    <xdr:to>
      <xdr:col>8</xdr:col>
      <xdr:colOff>647700</xdr:colOff>
      <xdr:row>36</xdr:row>
      <xdr:rowOff>171450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E21" sqref="E21"/>
    </sheetView>
  </sheetViews>
  <sheetFormatPr defaultRowHeight="14.25"/>
  <cols>
    <col min="1" max="1" width="9" style="2"/>
    <col min="2" max="2" width="10.375" style="2" customWidth="1"/>
    <col min="3" max="3" width="11" style="2" bestFit="1" customWidth="1"/>
    <col min="4" max="4" width="9" style="2"/>
    <col min="5" max="5" width="9.75" style="2" customWidth="1"/>
    <col min="6" max="6" width="9.25" style="2" customWidth="1"/>
    <col min="7" max="7" width="9" style="2"/>
    <col min="8" max="8" width="8.125" style="2" customWidth="1"/>
    <col min="9" max="16384" width="9" style="2"/>
  </cols>
  <sheetData>
    <row r="1" spans="1:8">
      <c r="A1" s="1"/>
      <c r="B1" s="2" t="s">
        <v>0</v>
      </c>
      <c r="C1" s="2" t="s">
        <v>2</v>
      </c>
      <c r="D1" s="2" t="s">
        <v>1</v>
      </c>
      <c r="E1" s="2" t="s">
        <v>7</v>
      </c>
      <c r="F1" s="2" t="s">
        <v>3</v>
      </c>
    </row>
    <row r="2" spans="1:8">
      <c r="A2" s="3">
        <v>1988</v>
      </c>
      <c r="C2" s="6">
        <v>243</v>
      </c>
      <c r="G2" s="4" t="s">
        <v>6</v>
      </c>
      <c r="H2" s="5"/>
    </row>
    <row r="3" spans="1:8">
      <c r="A3" s="3">
        <v>1989</v>
      </c>
      <c r="C3" s="6">
        <v>490</v>
      </c>
      <c r="G3" s="4" t="s">
        <v>4</v>
      </c>
    </row>
    <row r="4" spans="1:8">
      <c r="A4" s="3">
        <v>1990</v>
      </c>
      <c r="C4" s="6">
        <v>868</v>
      </c>
      <c r="G4" s="4" t="s">
        <v>5</v>
      </c>
    </row>
    <row r="5" spans="1:8">
      <c r="A5" s="3">
        <v>1991</v>
      </c>
      <c r="C5" s="6">
        <v>1378</v>
      </c>
    </row>
    <row r="6" spans="1:8">
      <c r="A6" s="3">
        <v>1992</v>
      </c>
      <c r="C6" s="6">
        <v>1713</v>
      </c>
    </row>
    <row r="7" spans="1:8">
      <c r="A7" s="3">
        <v>1993</v>
      </c>
      <c r="C7" s="6">
        <v>2131</v>
      </c>
    </row>
    <row r="8" spans="1:8">
      <c r="A8" s="3">
        <v>1994</v>
      </c>
      <c r="C8" s="6">
        <v>4331</v>
      </c>
    </row>
    <row r="9" spans="1:8">
      <c r="A9" s="3">
        <v>1995</v>
      </c>
      <c r="C9" s="6">
        <v>10204</v>
      </c>
    </row>
    <row r="10" spans="1:8">
      <c r="A10" s="3">
        <v>1996</v>
      </c>
      <c r="C10" s="6">
        <v>20877</v>
      </c>
    </row>
    <row r="11" spans="1:8">
      <c r="A11" s="3">
        <v>1997</v>
      </c>
      <c r="C11" s="6">
        <v>31527</v>
      </c>
    </row>
    <row r="12" spans="1:8">
      <c r="A12" s="3">
        <v>1998</v>
      </c>
      <c r="C12" s="6">
        <v>41530</v>
      </c>
    </row>
    <row r="13" spans="1:8">
      <c r="A13" s="3">
        <v>1999</v>
      </c>
      <c r="C13" s="6">
        <v>51139</v>
      </c>
    </row>
    <row r="14" spans="1:8">
      <c r="A14" s="3">
        <v>2000</v>
      </c>
      <c r="C14" s="6">
        <v>60942</v>
      </c>
    </row>
    <row r="15" spans="1:8">
      <c r="A15" s="3">
        <v>2001</v>
      </c>
      <c r="C15" s="6">
        <v>69121</v>
      </c>
    </row>
    <row r="16" spans="1:8">
      <c r="A16" s="3">
        <v>2002</v>
      </c>
      <c r="C16" s="6">
        <v>75657</v>
      </c>
    </row>
    <row r="17" spans="1:3">
      <c r="A17" s="3">
        <v>2003</v>
      </c>
      <c r="C17" s="6">
        <v>81520</v>
      </c>
    </row>
    <row r="18" spans="1:3">
      <c r="A18" s="3">
        <v>2004</v>
      </c>
      <c r="C18" s="6">
        <v>86998</v>
      </c>
    </row>
    <row r="19" spans="1:3">
      <c r="A19" s="3"/>
      <c r="C19" s="6"/>
    </row>
    <row r="20" spans="1:3">
      <c r="A20" s="3"/>
      <c r="C20" s="6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H11" sqref="H11"/>
    </sheetView>
  </sheetViews>
  <sheetFormatPr defaultRowHeight="14.25"/>
  <cols>
    <col min="1" max="1" width="9" style="2"/>
    <col min="2" max="2" width="10.375" style="2" customWidth="1"/>
    <col min="3" max="3" width="11" style="2" bestFit="1" customWidth="1"/>
    <col min="4" max="4" width="9" style="2"/>
    <col min="5" max="5" width="9.625" style="2" customWidth="1"/>
    <col min="6" max="6" width="9" style="2" customWidth="1"/>
    <col min="7" max="7" width="6.875" style="2" customWidth="1"/>
    <col min="8" max="8" width="8.5" style="2" customWidth="1"/>
    <col min="9" max="16384" width="9" style="2"/>
  </cols>
  <sheetData>
    <row r="1" spans="1:8">
      <c r="A1" s="1"/>
      <c r="B1" s="2" t="s">
        <v>0</v>
      </c>
      <c r="C1" s="2" t="s">
        <v>2</v>
      </c>
      <c r="D1" s="2" t="s">
        <v>1</v>
      </c>
      <c r="E1" s="2" t="s">
        <v>7</v>
      </c>
      <c r="F1" s="2" t="s">
        <v>3</v>
      </c>
    </row>
    <row r="2" spans="1:8">
      <c r="A2" s="3">
        <v>1988</v>
      </c>
      <c r="C2" s="6">
        <v>243</v>
      </c>
      <c r="E2" s="2">
        <f>(C3-C2)/(C2*($H$2-C2))</f>
        <v>1.1716183193860947E-5</v>
      </c>
      <c r="G2" s="4" t="s">
        <v>6</v>
      </c>
      <c r="H2" s="5">
        <v>87000</v>
      </c>
    </row>
    <row r="3" spans="1:8">
      <c r="A3" s="3">
        <v>1989</v>
      </c>
      <c r="C3" s="6">
        <v>490</v>
      </c>
      <c r="E3" s="2">
        <f t="shared" ref="E3:E6" si="0">(C4-C3)/(C3*($H$2-C3))</f>
        <v>8.9172184883663334E-6</v>
      </c>
      <c r="G3" s="4" t="s">
        <v>4</v>
      </c>
      <c r="H3" s="2">
        <f>AVERAGE(E2:E6)</f>
        <v>6.6310819196796398E-6</v>
      </c>
    </row>
    <row r="4" spans="1:8">
      <c r="A4" s="3">
        <v>1990</v>
      </c>
      <c r="C4" s="6">
        <v>868</v>
      </c>
      <c r="E4" s="2">
        <f t="shared" si="0"/>
        <v>6.8215948043309801E-6</v>
      </c>
      <c r="G4" s="4" t="s">
        <v>5</v>
      </c>
    </row>
    <row r="5" spans="1:8">
      <c r="A5" s="3">
        <v>1991</v>
      </c>
      <c r="C5" s="6">
        <v>1378</v>
      </c>
      <c r="E5" s="2">
        <f t="shared" si="0"/>
        <v>2.8392930631510649E-6</v>
      </c>
    </row>
    <row r="6" spans="1:8">
      <c r="A6" s="3">
        <v>1992</v>
      </c>
      <c r="C6" s="6">
        <v>1713</v>
      </c>
      <c r="E6" s="2">
        <f t="shared" si="0"/>
        <v>2.861120048688871E-6</v>
      </c>
    </row>
    <row r="7" spans="1:8">
      <c r="A7" s="3">
        <v>1993</v>
      </c>
      <c r="C7" s="6">
        <v>2131</v>
      </c>
    </row>
    <row r="8" spans="1:8">
      <c r="A8" s="3">
        <v>1994</v>
      </c>
      <c r="C8" s="6">
        <v>4331</v>
      </c>
    </row>
    <row r="9" spans="1:8">
      <c r="A9" s="3">
        <v>1995</v>
      </c>
      <c r="C9" s="6">
        <v>10204</v>
      </c>
    </row>
    <row r="10" spans="1:8">
      <c r="A10" s="3">
        <v>1996</v>
      </c>
      <c r="C10" s="6">
        <v>20877</v>
      </c>
    </row>
    <row r="11" spans="1:8">
      <c r="A11" s="3">
        <v>1997</v>
      </c>
      <c r="C11" s="6">
        <v>31527</v>
      </c>
    </row>
    <row r="12" spans="1:8">
      <c r="A12" s="3">
        <v>1998</v>
      </c>
      <c r="C12" s="6">
        <v>41530</v>
      </c>
    </row>
    <row r="13" spans="1:8">
      <c r="A13" s="3">
        <v>1999</v>
      </c>
      <c r="C13" s="6">
        <v>51139</v>
      </c>
    </row>
    <row r="14" spans="1:8">
      <c r="A14" s="3">
        <v>2000</v>
      </c>
      <c r="C14" s="6">
        <v>60942</v>
      </c>
    </row>
    <row r="15" spans="1:8">
      <c r="A15" s="3">
        <v>2001</v>
      </c>
      <c r="C15" s="6">
        <v>69121</v>
      </c>
    </row>
    <row r="16" spans="1:8">
      <c r="A16" s="3">
        <v>2002</v>
      </c>
      <c r="C16" s="6">
        <v>75657</v>
      </c>
    </row>
    <row r="17" spans="1:3">
      <c r="A17" s="3">
        <v>2003</v>
      </c>
      <c r="C17" s="6">
        <v>81520</v>
      </c>
    </row>
    <row r="18" spans="1:3">
      <c r="A18" s="3">
        <v>2004</v>
      </c>
      <c r="C18" s="6">
        <v>86998</v>
      </c>
    </row>
    <row r="19" spans="1:3">
      <c r="A19" s="3"/>
      <c r="C19" s="6"/>
    </row>
    <row r="20" spans="1:3">
      <c r="A20" s="3"/>
      <c r="C20" s="6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H4" sqref="H4"/>
    </sheetView>
  </sheetViews>
  <sheetFormatPr defaultRowHeight="14.25"/>
  <cols>
    <col min="1" max="1" width="9" style="2"/>
    <col min="2" max="2" width="10.375" style="2" customWidth="1"/>
    <col min="3" max="3" width="11" style="2" bestFit="1" customWidth="1"/>
    <col min="4" max="4" width="9" style="2"/>
    <col min="5" max="5" width="9.625" style="2" customWidth="1"/>
    <col min="6" max="6" width="9" style="2" customWidth="1"/>
    <col min="7" max="7" width="6.875" style="2" customWidth="1"/>
    <col min="8" max="8" width="8.5" style="2" customWidth="1"/>
    <col min="9" max="16384" width="9" style="2"/>
  </cols>
  <sheetData>
    <row r="1" spans="1:8">
      <c r="A1" s="1"/>
      <c r="B1" s="2" t="s">
        <v>0</v>
      </c>
      <c r="C1" s="2" t="s">
        <v>2</v>
      </c>
      <c r="D1" s="2" t="s">
        <v>1</v>
      </c>
      <c r="E1" s="2" t="s">
        <v>7</v>
      </c>
      <c r="F1" s="2" t="s">
        <v>3</v>
      </c>
    </row>
    <row r="2" spans="1:8">
      <c r="A2" s="3">
        <v>1988</v>
      </c>
      <c r="C2" s="6">
        <v>243</v>
      </c>
      <c r="E2" s="2">
        <f>(C3-C2)/(C2*($H$2-C2))</f>
        <v>1.1716183193860947E-5</v>
      </c>
      <c r="G2" s="4" t="s">
        <v>6</v>
      </c>
      <c r="H2" s="5">
        <v>87000</v>
      </c>
    </row>
    <row r="3" spans="1:8">
      <c r="A3" s="3">
        <v>1989</v>
      </c>
      <c r="C3" s="6">
        <v>490</v>
      </c>
      <c r="E3" s="2">
        <f t="shared" ref="E3:E6" si="0">(C4-C3)/(C3*($H$2-C3))</f>
        <v>8.9172184883663334E-6</v>
      </c>
      <c r="G3" s="4" t="s">
        <v>4</v>
      </c>
      <c r="H3" s="2">
        <f>AVERAGE(E2:E6)</f>
        <v>6.6310819196796398E-6</v>
      </c>
    </row>
    <row r="4" spans="1:8">
      <c r="A4" s="3">
        <v>1990</v>
      </c>
      <c r="C4" s="6">
        <v>868</v>
      </c>
      <c r="E4" s="2">
        <f t="shared" si="0"/>
        <v>6.8215948043309801E-6</v>
      </c>
      <c r="G4" s="4" t="s">
        <v>5</v>
      </c>
      <c r="H4" s="2">
        <f>AVERAGE(F7:F8)</f>
        <v>2.7057301015982249E-2</v>
      </c>
    </row>
    <row r="5" spans="1:8">
      <c r="A5" s="3">
        <v>1991</v>
      </c>
      <c r="C5" s="6">
        <v>1378</v>
      </c>
      <c r="E5" s="2">
        <f t="shared" si="0"/>
        <v>2.8392930631510649E-6</v>
      </c>
    </row>
    <row r="6" spans="1:8">
      <c r="A6" s="3">
        <v>1992</v>
      </c>
      <c r="C6" s="6">
        <v>1713</v>
      </c>
      <c r="E6" s="2">
        <f t="shared" si="0"/>
        <v>2.861120048688871E-6</v>
      </c>
    </row>
    <row r="7" spans="1:8">
      <c r="A7" s="3">
        <v>1993</v>
      </c>
      <c r="C7" s="6">
        <v>2131</v>
      </c>
      <c r="F7" s="2">
        <f>(C8-C7)/($H$2-C7)-$H$3*C7</f>
        <v>1.1791468214997325E-2</v>
      </c>
    </row>
    <row r="8" spans="1:8">
      <c r="A8" s="3">
        <v>1994</v>
      </c>
      <c r="C8" s="6">
        <v>4331</v>
      </c>
      <c r="F8" s="2">
        <f>(C9-C8)/($H$2-C8)-$H$3*C8</f>
        <v>4.2323133816967173E-2</v>
      </c>
    </row>
    <row r="9" spans="1:8">
      <c r="A9" s="3">
        <v>1995</v>
      </c>
      <c r="C9" s="6">
        <v>10204</v>
      </c>
    </row>
    <row r="10" spans="1:8">
      <c r="A10" s="3">
        <v>1996</v>
      </c>
      <c r="C10" s="6">
        <v>20877</v>
      </c>
    </row>
    <row r="11" spans="1:8">
      <c r="A11" s="3">
        <v>1997</v>
      </c>
      <c r="C11" s="6">
        <v>31527</v>
      </c>
    </row>
    <row r="12" spans="1:8">
      <c r="A12" s="3">
        <v>1998</v>
      </c>
      <c r="C12" s="6">
        <v>41530</v>
      </c>
    </row>
    <row r="13" spans="1:8">
      <c r="A13" s="3">
        <v>1999</v>
      </c>
      <c r="C13" s="6">
        <v>51139</v>
      </c>
    </row>
    <row r="14" spans="1:8">
      <c r="A14" s="3">
        <v>2000</v>
      </c>
      <c r="C14" s="6">
        <v>60942</v>
      </c>
    </row>
    <row r="15" spans="1:8">
      <c r="A15" s="3">
        <v>2001</v>
      </c>
      <c r="C15" s="6">
        <v>69121</v>
      </c>
    </row>
    <row r="16" spans="1:8">
      <c r="A16" s="3">
        <v>2002</v>
      </c>
      <c r="C16" s="6">
        <v>75657</v>
      </c>
    </row>
    <row r="17" spans="1:3">
      <c r="A17" s="3">
        <v>2003</v>
      </c>
      <c r="C17" s="6">
        <v>81520</v>
      </c>
    </row>
    <row r="18" spans="1:3">
      <c r="A18" s="3">
        <v>2004</v>
      </c>
      <c r="C18" s="6">
        <v>86998</v>
      </c>
    </row>
    <row r="19" spans="1:3">
      <c r="A19" s="3"/>
      <c r="C19" s="6"/>
    </row>
    <row r="20" spans="1:3">
      <c r="A20" s="3"/>
      <c r="C20" s="6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D2" sqref="D2"/>
    </sheetView>
  </sheetViews>
  <sheetFormatPr defaultRowHeight="14.25"/>
  <cols>
    <col min="1" max="1" width="9" style="2"/>
    <col min="2" max="2" width="10.375" style="2" customWidth="1"/>
    <col min="3" max="3" width="11" style="2" bestFit="1" customWidth="1"/>
    <col min="4" max="4" width="9" style="2"/>
    <col min="5" max="5" width="9.375" style="2" customWidth="1"/>
    <col min="6" max="6" width="9.25" style="2" customWidth="1"/>
    <col min="7" max="7" width="5.75" style="2" customWidth="1"/>
    <col min="8" max="8" width="8.875" style="2" customWidth="1"/>
    <col min="9" max="16384" width="9" style="2"/>
  </cols>
  <sheetData>
    <row r="1" spans="1:8">
      <c r="A1" s="1"/>
      <c r="B1" s="2" t="s">
        <v>0</v>
      </c>
      <c r="C1" s="2" t="s">
        <v>2</v>
      </c>
      <c r="D1" s="2" t="s">
        <v>1</v>
      </c>
      <c r="E1" s="2" t="s">
        <v>7</v>
      </c>
      <c r="F1" s="2" t="s">
        <v>3</v>
      </c>
    </row>
    <row r="2" spans="1:8">
      <c r="A2" s="3">
        <v>1988</v>
      </c>
      <c r="B2" s="7">
        <f>C2</f>
        <v>243</v>
      </c>
      <c r="C2" s="6">
        <v>243</v>
      </c>
      <c r="D2" s="8">
        <f>ABS(B2-C2)/C2</f>
        <v>0</v>
      </c>
      <c r="E2" s="2">
        <f>(C3-C2)/(C2*($H$2-C2))</f>
        <v>1.1716183193860947E-5</v>
      </c>
      <c r="G2" s="4" t="s">
        <v>6</v>
      </c>
      <c r="H2" s="5">
        <v>87000</v>
      </c>
    </row>
    <row r="3" spans="1:8">
      <c r="A3" s="3">
        <v>1989</v>
      </c>
      <c r="B3" s="7">
        <f>B2+$H$3*B2*($H$2-B2)</f>
        <v>382.79614410767209</v>
      </c>
      <c r="C3" s="6">
        <v>490</v>
      </c>
      <c r="D3" s="8">
        <f t="shared" ref="D3:D18" si="0">ABS(B3-C3)/C3</f>
        <v>0.21878337937209777</v>
      </c>
      <c r="E3" s="2">
        <f t="shared" ref="E3:E6" si="1">(C4-C3)/(C3*($H$2-C3))</f>
        <v>8.9172184883663334E-6</v>
      </c>
      <c r="G3" s="4" t="s">
        <v>4</v>
      </c>
      <c r="H3" s="2">
        <f>AVERAGE(E2:E6)</f>
        <v>6.6310819196796398E-6</v>
      </c>
    </row>
    <row r="4" spans="1:8">
      <c r="A4" s="3">
        <v>1990</v>
      </c>
      <c r="B4" s="7">
        <f t="shared" ref="B4:B7" si="2">B3+$H$3*B3*($H$2-B3)</f>
        <v>602.66114786383571</v>
      </c>
      <c r="C4" s="6">
        <v>868</v>
      </c>
      <c r="D4" s="8">
        <f t="shared" si="0"/>
        <v>0.30568992181585747</v>
      </c>
      <c r="E4" s="2">
        <f t="shared" si="1"/>
        <v>6.8215948043309801E-6</v>
      </c>
      <c r="G4" s="4" t="s">
        <v>5</v>
      </c>
      <c r="H4" s="2">
        <f>AVERAGE(F7:F8)</f>
        <v>2.7057301015982249E-2</v>
      </c>
    </row>
    <row r="5" spans="1:8">
      <c r="A5" s="3">
        <v>1991</v>
      </c>
      <c r="B5" s="7">
        <f t="shared" si="2"/>
        <v>947.93043925849645</v>
      </c>
      <c r="C5" s="6">
        <v>1378</v>
      </c>
      <c r="D5" s="8">
        <f t="shared" si="0"/>
        <v>0.31209692361502434</v>
      </c>
      <c r="E5" s="2">
        <f t="shared" si="1"/>
        <v>2.8392930631510649E-6</v>
      </c>
    </row>
    <row r="6" spans="1:8">
      <c r="A6" s="3">
        <v>1992</v>
      </c>
      <c r="B6" s="7">
        <f t="shared" si="2"/>
        <v>1488.8369164641144</v>
      </c>
      <c r="C6" s="6">
        <v>1713</v>
      </c>
      <c r="D6" s="8">
        <f t="shared" si="0"/>
        <v>0.13085994368703185</v>
      </c>
      <c r="E6" s="2">
        <f t="shared" si="1"/>
        <v>2.861120048688871E-6</v>
      </c>
    </row>
    <row r="7" spans="1:8">
      <c r="A7" s="3">
        <v>1993</v>
      </c>
      <c r="B7" s="7">
        <f t="shared" si="2"/>
        <v>2333.0543873366823</v>
      </c>
      <c r="C7" s="6">
        <v>2131</v>
      </c>
      <c r="D7" s="8">
        <f t="shared" si="0"/>
        <v>9.4816699829508369E-2</v>
      </c>
      <c r="F7" s="2">
        <f>(C8-C7)/($H$2-C7)-$H$3*C7</f>
        <v>1.1791468214997325E-2</v>
      </c>
    </row>
    <row r="8" spans="1:8">
      <c r="A8" s="3">
        <v>1994</v>
      </c>
      <c r="B8" s="7">
        <f>B7+($H$3*B7+$H$4)*($H$2-B7)</f>
        <v>5933.7681998438929</v>
      </c>
      <c r="C8" s="6">
        <v>4331</v>
      </c>
      <c r="D8" s="8">
        <f t="shared" si="0"/>
        <v>0.37006885242297227</v>
      </c>
      <c r="F8" s="2">
        <f>(C9-C8)/($H$2-C8)-$H$3*C8</f>
        <v>4.2323133816967173E-2</v>
      </c>
    </row>
    <row r="9" spans="1:8">
      <c r="A9" s="3">
        <v>1995</v>
      </c>
      <c r="B9" s="7">
        <f t="shared" ref="B9:B18" si="3">B8+($H$3*B8+$H$4)*($H$2-B8)</f>
        <v>11316.939223672722</v>
      </c>
      <c r="C9" s="6">
        <v>10204</v>
      </c>
      <c r="D9" s="8">
        <f t="shared" si="0"/>
        <v>0.10906891647125849</v>
      </c>
    </row>
    <row r="10" spans="1:8">
      <c r="A10" s="3">
        <v>1996</v>
      </c>
      <c r="B10" s="7">
        <f t="shared" si="3"/>
        <v>19044.24421757814</v>
      </c>
      <c r="C10" s="6">
        <v>20877</v>
      </c>
      <c r="D10" s="8">
        <f t="shared" si="0"/>
        <v>8.7788273335338424E-2</v>
      </c>
    </row>
    <row r="11" spans="1:8">
      <c r="A11" s="3">
        <v>1997</v>
      </c>
      <c r="B11" s="7">
        <f t="shared" si="3"/>
        <v>29464.664381628558</v>
      </c>
      <c r="C11" s="6">
        <v>31527</v>
      </c>
      <c r="D11" s="8">
        <f t="shared" si="0"/>
        <v>6.5414902095709784E-2</v>
      </c>
    </row>
    <row r="12" spans="1:8">
      <c r="A12" s="3">
        <v>1998</v>
      </c>
      <c r="B12" s="7">
        <f t="shared" si="3"/>
        <v>42262.81892851591</v>
      </c>
      <c r="C12" s="6">
        <v>41530</v>
      </c>
      <c r="D12" s="8">
        <f t="shared" si="0"/>
        <v>1.7645531628122071E-2</v>
      </c>
    </row>
    <row r="13" spans="1:8">
      <c r="A13" s="3">
        <v>1999</v>
      </c>
      <c r="B13" s="7">
        <f t="shared" si="3"/>
        <v>56010.801419148571</v>
      </c>
      <c r="C13" s="6">
        <v>51139</v>
      </c>
      <c r="D13" s="8">
        <f t="shared" si="0"/>
        <v>9.5265871822846959E-2</v>
      </c>
    </row>
    <row r="14" spans="1:8">
      <c r="A14" s="3">
        <v>2000</v>
      </c>
      <c r="B14" s="7">
        <f t="shared" si="3"/>
        <v>68359.052304925324</v>
      </c>
      <c r="C14" s="6">
        <v>60942</v>
      </c>
      <c r="D14" s="8">
        <f t="shared" si="0"/>
        <v>0.12170674255727289</v>
      </c>
    </row>
    <row r="15" spans="1:8">
      <c r="A15" s="3">
        <v>2001</v>
      </c>
      <c r="B15" s="7">
        <f t="shared" si="3"/>
        <v>77313.264651520265</v>
      </c>
      <c r="C15" s="6">
        <v>69121</v>
      </c>
      <c r="D15" s="8">
        <f t="shared" si="0"/>
        <v>0.11852063268066529</v>
      </c>
    </row>
    <row r="16" spans="1:8">
      <c r="A16" s="3">
        <v>2002</v>
      </c>
      <c r="B16" s="7">
        <f t="shared" si="3"/>
        <v>82541.465905373261</v>
      </c>
      <c r="C16" s="6">
        <v>75657</v>
      </c>
      <c r="D16" s="8">
        <f t="shared" si="0"/>
        <v>9.0995755916481763E-2</v>
      </c>
    </row>
    <row r="17" spans="1:4">
      <c r="A17" s="3">
        <v>2003</v>
      </c>
      <c r="B17" s="7">
        <f t="shared" si="3"/>
        <v>85102.432387917623</v>
      </c>
      <c r="C17" s="6">
        <v>81520</v>
      </c>
      <c r="D17" s="8">
        <f t="shared" si="0"/>
        <v>4.3945441461207345E-2</v>
      </c>
    </row>
    <row r="18" spans="1:4">
      <c r="A18" s="3">
        <v>2004</v>
      </c>
      <c r="B18" s="7">
        <f t="shared" si="3"/>
        <v>86224.613079309333</v>
      </c>
      <c r="C18" s="6">
        <v>86998</v>
      </c>
      <c r="D18" s="8">
        <f t="shared" si="0"/>
        <v>8.8897091966558713E-3</v>
      </c>
    </row>
    <row r="19" spans="1:4">
      <c r="A19" s="3"/>
      <c r="B19" s="7"/>
      <c r="C19" s="6"/>
      <c r="D19" s="8"/>
    </row>
    <row r="20" spans="1:4">
      <c r="A20" s="3"/>
      <c r="B20" s="7"/>
      <c r="C20" s="6"/>
      <c r="D20" s="8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F7" sqref="F7"/>
    </sheetView>
  </sheetViews>
  <sheetFormatPr defaultRowHeight="14.25"/>
  <cols>
    <col min="1" max="1" width="9" style="2"/>
    <col min="2" max="2" width="12.125" style="2" bestFit="1" customWidth="1"/>
    <col min="3" max="3" width="11" style="2" bestFit="1" customWidth="1"/>
    <col min="4" max="4" width="9" style="2"/>
    <col min="5" max="5" width="9.75" style="2" customWidth="1"/>
    <col min="6" max="6" width="10" style="2" customWidth="1"/>
    <col min="7" max="7" width="9" style="2"/>
    <col min="8" max="8" width="8.875" style="2" customWidth="1"/>
    <col min="9" max="16384" width="9" style="2"/>
  </cols>
  <sheetData>
    <row r="1" spans="1:8">
      <c r="A1" s="1"/>
      <c r="B1" s="2" t="s">
        <v>0</v>
      </c>
      <c r="C1" s="2" t="s">
        <v>2</v>
      </c>
      <c r="D1" s="2" t="s">
        <v>1</v>
      </c>
      <c r="E1" s="2" t="s">
        <v>7</v>
      </c>
      <c r="F1" s="2" t="s">
        <v>3</v>
      </c>
    </row>
    <row r="2" spans="1:8">
      <c r="A2" s="3">
        <v>1988</v>
      </c>
      <c r="B2" s="7">
        <f>C2</f>
        <v>243</v>
      </c>
      <c r="C2" s="6">
        <v>243</v>
      </c>
      <c r="D2" s="8">
        <f>ABS(B2-C2)/C2</f>
        <v>0</v>
      </c>
      <c r="E2" s="2">
        <f>(C3-C2)/(C2*($H$2-C2))</f>
        <v>1.1716183193860947E-5</v>
      </c>
      <c r="G2" s="4" t="s">
        <v>6</v>
      </c>
      <c r="H2" s="5">
        <v>87000</v>
      </c>
    </row>
    <row r="3" spans="1:8">
      <c r="A3" s="3">
        <v>1989</v>
      </c>
      <c r="B3" s="7">
        <f>B2+$H$3*B2*($H$2-B2)</f>
        <v>382.79614410767209</v>
      </c>
      <c r="C3" s="6">
        <v>490</v>
      </c>
      <c r="D3" s="8">
        <f t="shared" ref="D3:D18" si="0">ABS(B3-C3)/C3</f>
        <v>0.21878337937209777</v>
      </c>
      <c r="E3" s="2">
        <f t="shared" ref="E3:E6" si="1">(C4-C3)/(C3*($H$2-C3))</f>
        <v>8.9172184883663334E-6</v>
      </c>
      <c r="G3" s="4" t="s">
        <v>4</v>
      </c>
      <c r="H3" s="2">
        <f>AVERAGE(E2:E6)</f>
        <v>6.6310819196796398E-6</v>
      </c>
    </row>
    <row r="4" spans="1:8">
      <c r="A4" s="3">
        <v>1990</v>
      </c>
      <c r="B4" s="7">
        <f t="shared" ref="B4:B7" si="2">B3+$H$3*B3*($H$2-B3)</f>
        <v>602.66114786383571</v>
      </c>
      <c r="C4" s="6">
        <v>868</v>
      </c>
      <c r="D4" s="8">
        <f t="shared" si="0"/>
        <v>0.30568992181585747</v>
      </c>
      <c r="E4" s="2">
        <f t="shared" si="1"/>
        <v>6.8215948043309801E-6</v>
      </c>
      <c r="G4" s="4" t="s">
        <v>5</v>
      </c>
      <c r="H4" s="2">
        <f>AVERAGE(F7:F8)</f>
        <v>2.7057301015982249E-2</v>
      </c>
    </row>
    <row r="5" spans="1:8">
      <c r="A5" s="3">
        <v>1991</v>
      </c>
      <c r="B5" s="7">
        <f t="shared" si="2"/>
        <v>947.93043925849645</v>
      </c>
      <c r="C5" s="6">
        <v>1378</v>
      </c>
      <c r="D5" s="8">
        <f t="shared" si="0"/>
        <v>0.31209692361502434</v>
      </c>
      <c r="E5" s="2">
        <f t="shared" si="1"/>
        <v>2.8392930631510649E-6</v>
      </c>
    </row>
    <row r="6" spans="1:8">
      <c r="A6" s="3">
        <v>1992</v>
      </c>
      <c r="B6" s="7">
        <f t="shared" si="2"/>
        <v>1488.8369164641144</v>
      </c>
      <c r="C6" s="6">
        <v>1713</v>
      </c>
      <c r="D6" s="8">
        <f t="shared" si="0"/>
        <v>0.13085994368703185</v>
      </c>
      <c r="E6" s="2">
        <f t="shared" si="1"/>
        <v>2.861120048688871E-6</v>
      </c>
    </row>
    <row r="7" spans="1:8">
      <c r="A7" s="3">
        <v>1993</v>
      </c>
      <c r="B7" s="7">
        <f t="shared" si="2"/>
        <v>2333.0543873366823</v>
      </c>
      <c r="C7" s="6">
        <v>2131</v>
      </c>
      <c r="D7" s="8">
        <f t="shared" si="0"/>
        <v>9.4816699829508369E-2</v>
      </c>
      <c r="F7" s="2">
        <f>(C8-C7)/($H$2-C7)-$H$3*C7</f>
        <v>1.1791468214997325E-2</v>
      </c>
    </row>
    <row r="8" spans="1:8">
      <c r="A8" s="3">
        <v>1994</v>
      </c>
      <c r="B8" s="7">
        <f>B7+($H$3*B7+$H$4)*($H$2-B7)</f>
        <v>5933.7681998438929</v>
      </c>
      <c r="C8" s="6">
        <v>4331</v>
      </c>
      <c r="D8" s="8">
        <f t="shared" si="0"/>
        <v>0.37006885242297227</v>
      </c>
      <c r="F8" s="2">
        <f>(C9-C8)/($H$2-C8)-$H$3*C8</f>
        <v>4.2323133816967173E-2</v>
      </c>
    </row>
    <row r="9" spans="1:8">
      <c r="A9" s="3">
        <v>1995</v>
      </c>
      <c r="B9" s="7">
        <f t="shared" ref="B9:B18" si="3">B8+($H$3*B8+$H$4)*($H$2-B8)</f>
        <v>11316.939223672722</v>
      </c>
      <c r="C9" s="6">
        <v>10204</v>
      </c>
      <c r="D9" s="8">
        <f t="shared" si="0"/>
        <v>0.10906891647125849</v>
      </c>
    </row>
    <row r="10" spans="1:8">
      <c r="A10" s="3">
        <v>1996</v>
      </c>
      <c r="B10" s="7">
        <f t="shared" si="3"/>
        <v>19044.24421757814</v>
      </c>
      <c r="C10" s="6">
        <v>20877</v>
      </c>
      <c r="D10" s="8">
        <f t="shared" si="0"/>
        <v>8.7788273335338424E-2</v>
      </c>
    </row>
    <row r="11" spans="1:8">
      <c r="A11" s="3">
        <v>1997</v>
      </c>
      <c r="B11" s="7">
        <f t="shared" si="3"/>
        <v>29464.664381628558</v>
      </c>
      <c r="C11" s="6">
        <v>31527</v>
      </c>
      <c r="D11" s="8">
        <f t="shared" si="0"/>
        <v>6.5414902095709784E-2</v>
      </c>
    </row>
    <row r="12" spans="1:8">
      <c r="A12" s="3">
        <v>1998</v>
      </c>
      <c r="B12" s="7">
        <f t="shared" si="3"/>
        <v>42262.81892851591</v>
      </c>
      <c r="C12" s="6">
        <v>41530</v>
      </c>
      <c r="D12" s="8">
        <f t="shared" si="0"/>
        <v>1.7645531628122071E-2</v>
      </c>
    </row>
    <row r="13" spans="1:8">
      <c r="A13" s="3">
        <v>1999</v>
      </c>
      <c r="B13" s="7">
        <f t="shared" si="3"/>
        <v>56010.801419148571</v>
      </c>
      <c r="C13" s="6">
        <v>51139</v>
      </c>
      <c r="D13" s="8">
        <f t="shared" si="0"/>
        <v>9.5265871822846959E-2</v>
      </c>
    </row>
    <row r="14" spans="1:8">
      <c r="A14" s="3">
        <v>2000</v>
      </c>
      <c r="B14" s="7">
        <f t="shared" si="3"/>
        <v>68359.052304925324</v>
      </c>
      <c r="C14" s="6">
        <v>60942</v>
      </c>
      <c r="D14" s="8">
        <f t="shared" si="0"/>
        <v>0.12170674255727289</v>
      </c>
    </row>
    <row r="15" spans="1:8">
      <c r="A15" s="3">
        <v>2001</v>
      </c>
      <c r="B15" s="7">
        <f t="shared" si="3"/>
        <v>77313.264651520265</v>
      </c>
      <c r="C15" s="6">
        <v>69121</v>
      </c>
      <c r="D15" s="8">
        <f t="shared" si="0"/>
        <v>0.11852063268066529</v>
      </c>
    </row>
    <row r="16" spans="1:8">
      <c r="A16" s="3">
        <v>2002</v>
      </c>
      <c r="B16" s="7">
        <f t="shared" si="3"/>
        <v>82541.465905373261</v>
      </c>
      <c r="C16" s="6">
        <v>75657</v>
      </c>
      <c r="D16" s="8">
        <f t="shared" si="0"/>
        <v>9.0995755916481763E-2</v>
      </c>
    </row>
    <row r="17" spans="1:4">
      <c r="A17" s="3">
        <v>2003</v>
      </c>
      <c r="B17" s="7">
        <f t="shared" si="3"/>
        <v>85102.432387917623</v>
      </c>
      <c r="C17" s="6">
        <v>81520</v>
      </c>
      <c r="D17" s="8">
        <f t="shared" si="0"/>
        <v>4.3945441461207345E-2</v>
      </c>
    </row>
    <row r="18" spans="1:4">
      <c r="A18" s="3">
        <v>2004</v>
      </c>
      <c r="B18" s="7">
        <f t="shared" si="3"/>
        <v>86224.613079309333</v>
      </c>
      <c r="C18" s="6">
        <v>86998</v>
      </c>
      <c r="D18" s="8">
        <f t="shared" si="0"/>
        <v>8.8897091966558713E-3</v>
      </c>
    </row>
    <row r="19" spans="1:4">
      <c r="A19" s="3"/>
      <c r="B19" s="7"/>
      <c r="C19" s="6"/>
      <c r="D19" s="8"/>
    </row>
    <row r="20" spans="1:4">
      <c r="A20" s="3"/>
      <c r="B20" s="7"/>
      <c r="C20" s="6"/>
      <c r="D20" s="8"/>
    </row>
  </sheetData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sqref="A1:C20"/>
    </sheetView>
  </sheetViews>
  <sheetFormatPr defaultRowHeight="14.25"/>
  <cols>
    <col min="1" max="1" width="9" style="2"/>
    <col min="2" max="2" width="12.125" style="2" bestFit="1" customWidth="1"/>
    <col min="3" max="3" width="11" style="2" bestFit="1" customWidth="1"/>
    <col min="4" max="4" width="9" style="2"/>
    <col min="5" max="5" width="10" style="2" customWidth="1"/>
    <col min="6" max="6" width="7.5" style="2" customWidth="1"/>
    <col min="7" max="7" width="6.375" style="2" customWidth="1"/>
    <col min="8" max="8" width="9.5" style="2" customWidth="1"/>
    <col min="9" max="16384" width="9" style="2"/>
  </cols>
  <sheetData>
    <row r="1" spans="1:8">
      <c r="A1" s="1"/>
      <c r="B1" s="2" t="s">
        <v>0</v>
      </c>
      <c r="C1" s="2" t="s">
        <v>2</v>
      </c>
      <c r="D1" s="2" t="s">
        <v>1</v>
      </c>
      <c r="E1" s="2" t="s">
        <v>7</v>
      </c>
      <c r="F1" s="2" t="s">
        <v>3</v>
      </c>
    </row>
    <row r="2" spans="1:8">
      <c r="A2" s="3">
        <v>1988</v>
      </c>
      <c r="B2" s="7">
        <f>C2</f>
        <v>243</v>
      </c>
      <c r="C2" s="6">
        <v>243</v>
      </c>
      <c r="D2" s="8">
        <f>ABS(B2-C2)/C2</f>
        <v>0</v>
      </c>
      <c r="E2" s="2">
        <f>(C3-C2)/(C2*($H$2-C2))</f>
        <v>1.0505295796167659E-5</v>
      </c>
      <c r="G2" s="4" t="s">
        <v>6</v>
      </c>
      <c r="H2" s="5">
        <v>97000</v>
      </c>
    </row>
    <row r="3" spans="1:8">
      <c r="A3" s="3">
        <v>1989</v>
      </c>
      <c r="B3" s="7">
        <f>B2+$H$3*B2*($H$2-B2)</f>
        <v>382.72566798013486</v>
      </c>
      <c r="C3" s="6">
        <v>490</v>
      </c>
      <c r="D3" s="8">
        <f t="shared" ref="D3:D20" si="0">ABS(B3-C3)/C3</f>
        <v>0.2189272082038064</v>
      </c>
      <c r="E3" s="2">
        <f t="shared" ref="E3:E6" si="1">(C4-C3)/(C3*($H$2-C3))</f>
        <v>7.9932501443225728E-6</v>
      </c>
      <c r="G3" s="4" t="s">
        <v>4</v>
      </c>
      <c r="H3" s="2">
        <f>AVERAGE(E2:E6)</f>
        <v>5.9427509006009253E-6</v>
      </c>
    </row>
    <row r="4" spans="1:8">
      <c r="A4" s="3">
        <v>1990</v>
      </c>
      <c r="B4" s="7">
        <f t="shared" ref="B4:B7" si="2">B3+$H$3*B3*($H$2-B3)</f>
        <v>602.47618102875765</v>
      </c>
      <c r="C4" s="6">
        <v>868</v>
      </c>
      <c r="D4" s="8">
        <f t="shared" si="0"/>
        <v>0.30590301724797508</v>
      </c>
      <c r="E4" s="2">
        <f t="shared" si="1"/>
        <v>6.1119877219514415E-6</v>
      </c>
      <c r="G4" s="4" t="s">
        <v>5</v>
      </c>
      <c r="H4" s="2">
        <f>AVERAGE(F7:F8)</f>
        <v>2.4081959035603243E-2</v>
      </c>
    </row>
    <row r="5" spans="1:8">
      <c r="A5" s="3">
        <v>1991</v>
      </c>
      <c r="B5" s="7">
        <f t="shared" si="2"/>
        <v>947.614585012009</v>
      </c>
      <c r="C5" s="6">
        <v>1378</v>
      </c>
      <c r="D5" s="8">
        <f t="shared" si="0"/>
        <v>0.3123261356952039</v>
      </c>
      <c r="E5" s="2">
        <f t="shared" si="1"/>
        <v>2.5423642117203201E-6</v>
      </c>
    </row>
    <row r="6" spans="1:8">
      <c r="A6" s="3">
        <v>1992</v>
      </c>
      <c r="B6" s="7">
        <f t="shared" si="2"/>
        <v>1488.5275833349383</v>
      </c>
      <c r="C6" s="6">
        <v>1713</v>
      </c>
      <c r="D6" s="8">
        <f t="shared" si="0"/>
        <v>0.13104052344720474</v>
      </c>
      <c r="E6" s="2">
        <f t="shared" si="1"/>
        <v>2.5608566288426306E-6</v>
      </c>
    </row>
    <row r="7" spans="1:8">
      <c r="A7" s="3">
        <v>1993</v>
      </c>
      <c r="B7" s="7">
        <f t="shared" si="2"/>
        <v>2333.4171625228469</v>
      </c>
      <c r="C7" s="6">
        <v>2131</v>
      </c>
      <c r="D7" s="8">
        <f t="shared" si="0"/>
        <v>9.4986936894813176E-2</v>
      </c>
      <c r="F7" s="2">
        <f>(C8-C7)/($H$2-C7)-$H$3*C7</f>
        <v>1.0525870181112991E-2</v>
      </c>
    </row>
    <row r="8" spans="1:8">
      <c r="A8" s="3">
        <v>1994</v>
      </c>
      <c r="B8" s="7">
        <f>B7+($H$3*B7+$H$4)*($H$2-B7)</f>
        <v>5925.9075740408125</v>
      </c>
      <c r="C8" s="6">
        <v>4331</v>
      </c>
      <c r="D8" s="8">
        <f t="shared" si="0"/>
        <v>0.3682538845626443</v>
      </c>
      <c r="F8" s="2">
        <f>(C9-C8)/($H$2-C8)-$H$3*C8</f>
        <v>3.7638047890093493E-2</v>
      </c>
    </row>
    <row r="9" spans="1:8">
      <c r="A9" s="3">
        <v>1995</v>
      </c>
      <c r="B9" s="7">
        <f t="shared" ref="B9:B20" si="3">B8+($H$3*B8+$H$4)*($H$2-B8)</f>
        <v>11326.432914286557</v>
      </c>
      <c r="C9" s="6">
        <v>10204</v>
      </c>
      <c r="D9" s="8">
        <f t="shared" si="0"/>
        <v>0.10999930559452736</v>
      </c>
    </row>
    <row r="10" spans="1:8">
      <c r="A10" s="3">
        <v>1996</v>
      </c>
      <c r="B10" s="7">
        <f t="shared" si="3"/>
        <v>19156.322561089335</v>
      </c>
      <c r="C10" s="6">
        <v>20877</v>
      </c>
      <c r="D10" s="8">
        <f t="shared" si="0"/>
        <v>8.2419765239769363E-2</v>
      </c>
    </row>
    <row r="11" spans="1:8">
      <c r="A11" s="3">
        <v>1997</v>
      </c>
      <c r="B11" s="7">
        <f t="shared" si="3"/>
        <v>29892.772601968543</v>
      </c>
      <c r="C11" s="6">
        <v>31527</v>
      </c>
      <c r="D11" s="8">
        <f t="shared" si="0"/>
        <v>5.1835804168853895E-2</v>
      </c>
    </row>
    <row r="12" spans="1:8">
      <c r="A12" s="3">
        <v>1998</v>
      </c>
      <c r="B12" s="7">
        <f t="shared" si="3"/>
        <v>43430.129733813039</v>
      </c>
      <c r="C12" s="6">
        <v>41530</v>
      </c>
      <c r="D12" s="8">
        <f t="shared" si="0"/>
        <v>4.5753184055214037E-2</v>
      </c>
    </row>
    <row r="13" spans="1:8">
      <c r="A13" s="3">
        <v>1999</v>
      </c>
      <c r="B13" s="7">
        <f t="shared" si="3"/>
        <v>58546.282961013523</v>
      </c>
      <c r="C13" s="6">
        <v>51139</v>
      </c>
      <c r="D13" s="8">
        <f t="shared" si="0"/>
        <v>0.14484606584042556</v>
      </c>
    </row>
    <row r="14" spans="1:8">
      <c r="A14" s="3">
        <v>2000</v>
      </c>
      <c r="B14" s="7">
        <f t="shared" si="3"/>
        <v>72851.370823185731</v>
      </c>
      <c r="C14" s="6">
        <v>60942</v>
      </c>
      <c r="D14" s="8">
        <f t="shared" si="0"/>
        <v>0.19542139777469941</v>
      </c>
    </row>
    <row r="15" spans="1:8">
      <c r="A15" s="3">
        <v>2001</v>
      </c>
      <c r="B15" s="7">
        <f t="shared" si="3"/>
        <v>83887.765463060219</v>
      </c>
      <c r="C15" s="6">
        <v>69121</v>
      </c>
      <c r="D15" s="8">
        <f t="shared" si="0"/>
        <v>0.21363645582471635</v>
      </c>
    </row>
    <row r="16" spans="1:8">
      <c r="A16" s="3">
        <v>2002</v>
      </c>
      <c r="B16" s="7">
        <f t="shared" si="3"/>
        <v>90740.298597674948</v>
      </c>
      <c r="C16" s="6">
        <v>75657</v>
      </c>
      <c r="D16" s="8">
        <f t="shared" si="0"/>
        <v>0.19936421742436189</v>
      </c>
    </row>
    <row r="17" spans="1:4">
      <c r="A17" s="3">
        <v>2003</v>
      </c>
      <c r="B17" s="7">
        <f t="shared" si="3"/>
        <v>94266.569617510977</v>
      </c>
      <c r="C17" s="6">
        <v>81520</v>
      </c>
      <c r="D17" s="8">
        <f t="shared" si="0"/>
        <v>0.15636125634827008</v>
      </c>
    </row>
    <row r="18" spans="1:4">
      <c r="A18" s="3">
        <v>2004</v>
      </c>
      <c r="B18" s="7">
        <f t="shared" si="3"/>
        <v>95863.671169953959</v>
      </c>
      <c r="C18" s="6">
        <v>86998</v>
      </c>
      <c r="D18" s="8">
        <f t="shared" si="0"/>
        <v>0.10190660900197659</v>
      </c>
    </row>
    <row r="19" spans="1:4">
      <c r="A19" s="3">
        <v>2005</v>
      </c>
      <c r="B19" s="7">
        <f t="shared" si="3"/>
        <v>96538.395817820099</v>
      </c>
      <c r="C19" s="6">
        <v>91792</v>
      </c>
      <c r="D19" s="8">
        <f t="shared" si="0"/>
        <v>5.1708164304297755E-2</v>
      </c>
    </row>
    <row r="20" spans="1:4">
      <c r="A20" s="3">
        <v>2006</v>
      </c>
      <c r="B20" s="7">
        <f t="shared" si="3"/>
        <v>96814.336149776645</v>
      </c>
      <c r="C20" s="6">
        <v>96718</v>
      </c>
      <c r="D20" s="8">
        <f t="shared" si="0"/>
        <v>9.9605192184128578E-4</v>
      </c>
    </row>
  </sheetData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I15" sqref="I15"/>
    </sheetView>
  </sheetViews>
  <sheetFormatPr defaultRowHeight="14.25"/>
  <cols>
    <col min="1" max="1" width="5.5" style="2" bestFit="1" customWidth="1"/>
    <col min="2" max="2" width="12.125" style="2" bestFit="1" customWidth="1"/>
    <col min="3" max="3" width="11" style="2" bestFit="1" customWidth="1"/>
    <col min="4" max="4" width="5.5" style="2" bestFit="1" customWidth="1"/>
    <col min="5" max="5" width="8.125" style="2" customWidth="1"/>
    <col min="6" max="6" width="7.375" style="2" customWidth="1"/>
    <col min="7" max="7" width="4.375" style="2" customWidth="1"/>
    <col min="8" max="8" width="9.875" style="2" customWidth="1"/>
    <col min="9" max="9" width="11.25" style="2" customWidth="1"/>
    <col min="10" max="16384" width="9" style="2"/>
  </cols>
  <sheetData>
    <row r="1" spans="1:9">
      <c r="A1" s="1"/>
      <c r="B1" s="2" t="s">
        <v>0</v>
      </c>
      <c r="C1" s="2" t="s">
        <v>2</v>
      </c>
      <c r="D1" s="2" t="s">
        <v>1</v>
      </c>
      <c r="E1" s="2" t="s">
        <v>7</v>
      </c>
      <c r="F1" s="2" t="s">
        <v>3</v>
      </c>
    </row>
    <row r="2" spans="1:9">
      <c r="A2" s="3">
        <v>1988</v>
      </c>
      <c r="B2" s="7">
        <f>C2</f>
        <v>243</v>
      </c>
      <c r="C2" s="6">
        <v>243</v>
      </c>
      <c r="D2" s="8">
        <f>ABS(B2-C2)/C2</f>
        <v>0</v>
      </c>
      <c r="E2" s="2">
        <f>(C3-C2)/(C2*($H$2-C2))</f>
        <v>1.0505295796167659E-5</v>
      </c>
      <c r="G2" s="4" t="s">
        <v>6</v>
      </c>
      <c r="H2" s="5">
        <v>97000</v>
      </c>
    </row>
    <row r="3" spans="1:9">
      <c r="A3" s="3">
        <v>1989</v>
      </c>
      <c r="B3" s="7">
        <f>B2+$H$3*B2*($H$2-B2)</f>
        <v>382.72566798013486</v>
      </c>
      <c r="C3" s="6">
        <v>490</v>
      </c>
      <c r="D3" s="8">
        <f t="shared" ref="D3:D20" si="0">ABS(B3-C3)/C3</f>
        <v>0.2189272082038064</v>
      </c>
      <c r="E3" s="2">
        <f t="shared" ref="E3:E6" si="1">(C4-C3)/(C3*($H$2-C3))</f>
        <v>7.9932501443225728E-6</v>
      </c>
      <c r="G3" s="4" t="s">
        <v>4</v>
      </c>
      <c r="H3" s="2">
        <f>AVERAGE(E2:E6)</f>
        <v>5.9427509006009253E-6</v>
      </c>
    </row>
    <row r="4" spans="1:9">
      <c r="A4" s="3">
        <v>1990</v>
      </c>
      <c r="B4" s="7">
        <f t="shared" ref="B4:B7" si="2">B3+$H$3*B3*($H$2-B3)</f>
        <v>602.47618102875765</v>
      </c>
      <c r="C4" s="6">
        <v>868</v>
      </c>
      <c r="D4" s="8">
        <f t="shared" si="0"/>
        <v>0.30590301724797508</v>
      </c>
      <c r="E4" s="2">
        <f t="shared" si="1"/>
        <v>6.1119877219514415E-6</v>
      </c>
      <c r="G4" s="4" t="s">
        <v>5</v>
      </c>
      <c r="H4" s="2">
        <f>AVERAGE(F7:F8)</f>
        <v>2.4081959035603243E-2</v>
      </c>
    </row>
    <row r="5" spans="1:9">
      <c r="A5" s="3">
        <v>1991</v>
      </c>
      <c r="B5" s="7">
        <f t="shared" si="2"/>
        <v>947.614585012009</v>
      </c>
      <c r="C5" s="6">
        <v>1378</v>
      </c>
      <c r="D5" s="8">
        <f t="shared" si="0"/>
        <v>0.3123261356952039</v>
      </c>
      <c r="E5" s="2">
        <f t="shared" si="1"/>
        <v>2.5423642117203201E-6</v>
      </c>
    </row>
    <row r="6" spans="1:9">
      <c r="A6" s="3">
        <v>1992</v>
      </c>
      <c r="B6" s="7">
        <f t="shared" si="2"/>
        <v>1488.5275833349383</v>
      </c>
      <c r="C6" s="6">
        <v>1713</v>
      </c>
      <c r="D6" s="8">
        <f t="shared" si="0"/>
        <v>0.13104052344720474</v>
      </c>
      <c r="E6" s="2">
        <f t="shared" si="1"/>
        <v>2.5608566288426306E-6</v>
      </c>
      <c r="G6" s="4"/>
      <c r="H6" s="5"/>
    </row>
    <row r="7" spans="1:9">
      <c r="A7" s="3">
        <v>1993</v>
      </c>
      <c r="B7" s="7">
        <f t="shared" si="2"/>
        <v>2333.4171625228469</v>
      </c>
      <c r="C7" s="6">
        <v>2131</v>
      </c>
      <c r="D7" s="8">
        <f t="shared" si="0"/>
        <v>9.4986936894813176E-2</v>
      </c>
      <c r="F7" s="2">
        <f>(C8-C7)/($H$2-C7)-$H$3*C7</f>
        <v>1.0525870181112991E-2</v>
      </c>
      <c r="G7" s="4"/>
    </row>
    <row r="8" spans="1:9">
      <c r="A8" s="3">
        <v>1994</v>
      </c>
      <c r="B8" s="7">
        <f>B7+($H$3*B7+$H$4)*($H$2-B7)</f>
        <v>5925.9075740408125</v>
      </c>
      <c r="C8" s="6">
        <v>4331</v>
      </c>
      <c r="D8" s="8">
        <f t="shared" si="0"/>
        <v>0.3682538845626443</v>
      </c>
      <c r="F8" s="2">
        <f>(C9-C8)/($H$2-C8)-$H$3*C8</f>
        <v>3.7638047890093493E-2</v>
      </c>
      <c r="G8" s="4"/>
    </row>
    <row r="9" spans="1:9">
      <c r="A9" s="3">
        <v>1995</v>
      </c>
      <c r="B9" s="7">
        <f t="shared" ref="B9:B20" si="3">B8+($H$3*B8+$H$4)*($H$2-B8)</f>
        <v>11326.432914286557</v>
      </c>
      <c r="C9" s="6">
        <v>10204</v>
      </c>
      <c r="D9" s="8">
        <f t="shared" si="0"/>
        <v>0.10999930559452736</v>
      </c>
    </row>
    <row r="10" spans="1:9">
      <c r="A10" s="3">
        <v>1996</v>
      </c>
      <c r="B10" s="7">
        <f t="shared" si="3"/>
        <v>19156.322561089335</v>
      </c>
      <c r="C10" s="6">
        <v>20877</v>
      </c>
      <c r="D10" s="8">
        <f t="shared" si="0"/>
        <v>8.2419765239769363E-2</v>
      </c>
    </row>
    <row r="11" spans="1:9">
      <c r="A11" s="3">
        <v>1997</v>
      </c>
      <c r="B11" s="7">
        <f t="shared" si="3"/>
        <v>29892.772601968543</v>
      </c>
      <c r="C11" s="6">
        <v>31527</v>
      </c>
      <c r="D11" s="8">
        <f t="shared" si="0"/>
        <v>5.1835804168853895E-2</v>
      </c>
    </row>
    <row r="12" spans="1:9">
      <c r="A12" s="3">
        <v>1998</v>
      </c>
      <c r="B12" s="7">
        <f t="shared" si="3"/>
        <v>43430.129733813039</v>
      </c>
      <c r="C12" s="6">
        <v>41530</v>
      </c>
      <c r="D12" s="8">
        <f t="shared" si="0"/>
        <v>4.5753184055214037E-2</v>
      </c>
      <c r="I12" s="2">
        <f>10^((I13-50)/50)</f>
        <v>0.43651583224016594</v>
      </c>
    </row>
    <row r="13" spans="1:9">
      <c r="A13" s="3">
        <v>1999</v>
      </c>
      <c r="B13" s="7">
        <f t="shared" si="3"/>
        <v>58546.282961013523</v>
      </c>
      <c r="C13" s="6">
        <v>51139</v>
      </c>
      <c r="D13" s="8">
        <f t="shared" si="0"/>
        <v>0.14484606584042556</v>
      </c>
      <c r="I13" s="2">
        <v>32</v>
      </c>
    </row>
    <row r="14" spans="1:9">
      <c r="A14" s="3">
        <v>2000</v>
      </c>
      <c r="B14" s="7">
        <f t="shared" si="3"/>
        <v>72851.370823185731</v>
      </c>
      <c r="C14" s="6">
        <v>60942</v>
      </c>
      <c r="D14" s="8">
        <f t="shared" si="0"/>
        <v>0.19542139777469941</v>
      </c>
      <c r="I14" s="2">
        <f>10^((I15-50)/50)</f>
        <v>0.60255958607435778</v>
      </c>
    </row>
    <row r="15" spans="1:9">
      <c r="A15" s="3">
        <v>2001</v>
      </c>
      <c r="B15" s="7">
        <f t="shared" si="3"/>
        <v>83887.765463060219</v>
      </c>
      <c r="C15" s="6">
        <v>69121</v>
      </c>
      <c r="D15" s="8">
        <f t="shared" si="0"/>
        <v>0.21363645582471635</v>
      </c>
      <c r="I15" s="2">
        <v>39</v>
      </c>
    </row>
    <row r="16" spans="1:9">
      <c r="A16" s="3">
        <v>2002</v>
      </c>
      <c r="B16" s="7">
        <f t="shared" si="3"/>
        <v>90740.298597674948</v>
      </c>
      <c r="C16" s="6">
        <v>75657</v>
      </c>
      <c r="D16" s="8">
        <f t="shared" si="0"/>
        <v>0.19936421742436189</v>
      </c>
      <c r="F16" s="4" t="s">
        <v>4</v>
      </c>
    </row>
    <row r="17" spans="1:6">
      <c r="A17" s="3">
        <v>2003</v>
      </c>
      <c r="B17" s="7">
        <f t="shared" si="3"/>
        <v>94266.569617510977</v>
      </c>
      <c r="C17" s="6">
        <v>81520</v>
      </c>
      <c r="D17" s="8">
        <f t="shared" si="0"/>
        <v>0.15636125634827008</v>
      </c>
    </row>
    <row r="18" spans="1:6">
      <c r="A18" s="3">
        <v>2004</v>
      </c>
      <c r="B18" s="7">
        <f t="shared" si="3"/>
        <v>95863.671169953959</v>
      </c>
      <c r="C18" s="6">
        <v>86998</v>
      </c>
      <c r="D18" s="8">
        <f t="shared" si="0"/>
        <v>0.10190660900197659</v>
      </c>
      <c r="F18" s="4" t="s">
        <v>5</v>
      </c>
    </row>
    <row r="19" spans="1:6">
      <c r="A19" s="3">
        <v>2005</v>
      </c>
      <c r="B19" s="7">
        <f t="shared" si="3"/>
        <v>96538.395817820099</v>
      </c>
      <c r="C19" s="6">
        <v>91792</v>
      </c>
      <c r="D19" s="8">
        <f t="shared" si="0"/>
        <v>5.1708164304297755E-2</v>
      </c>
    </row>
    <row r="20" spans="1:6">
      <c r="A20" s="3">
        <v>2006</v>
      </c>
      <c r="B20" s="7">
        <f t="shared" si="3"/>
        <v>96814.336149776645</v>
      </c>
      <c r="C20" s="6">
        <v>96718</v>
      </c>
      <c r="D20" s="8">
        <f t="shared" si="0"/>
        <v>9.9605192184128578E-4</v>
      </c>
    </row>
  </sheetData>
  <phoneticPr fontId="1"/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0"/>
  <sheetViews>
    <sheetView topLeftCell="A4" workbookViewId="0">
      <selection activeCell="I12" sqref="I12"/>
    </sheetView>
  </sheetViews>
  <sheetFormatPr defaultRowHeight="14.25"/>
  <cols>
    <col min="1" max="1" width="5.5" style="2" bestFit="1" customWidth="1"/>
    <col min="2" max="2" width="12.125" style="2" bestFit="1" customWidth="1"/>
    <col min="3" max="3" width="11" style="2" bestFit="1" customWidth="1"/>
    <col min="4" max="4" width="5.5" style="2" bestFit="1" customWidth="1"/>
    <col min="5" max="5" width="8.125" style="2" customWidth="1"/>
    <col min="6" max="6" width="7.375" style="2" customWidth="1"/>
    <col min="7" max="7" width="4.375" style="2" customWidth="1"/>
    <col min="8" max="8" width="9.875" style="2" customWidth="1"/>
    <col min="9" max="9" width="11.25" style="2" customWidth="1"/>
    <col min="10" max="16384" width="9" style="2"/>
  </cols>
  <sheetData>
    <row r="1" spans="1:9">
      <c r="A1" s="1"/>
      <c r="B1" s="2" t="s">
        <v>0</v>
      </c>
      <c r="C1" s="2" t="s">
        <v>2</v>
      </c>
      <c r="D1" s="2" t="s">
        <v>1</v>
      </c>
      <c r="E1" s="2" t="s">
        <v>7</v>
      </c>
      <c r="F1" s="2" t="s">
        <v>3</v>
      </c>
    </row>
    <row r="2" spans="1:9">
      <c r="A2" s="3">
        <v>1988</v>
      </c>
      <c r="B2" s="7">
        <f>C2</f>
        <v>243</v>
      </c>
      <c r="C2" s="6">
        <v>243</v>
      </c>
      <c r="D2" s="8">
        <f>ABS(B2-C2)/C2</f>
        <v>0</v>
      </c>
      <c r="E2" s="2">
        <f>(C3-C2)/(C2*($H$2-C2))</f>
        <v>1.0505295796167659E-5</v>
      </c>
      <c r="G2" s="4" t="s">
        <v>6</v>
      </c>
      <c r="H2" s="5">
        <v>97000</v>
      </c>
    </row>
    <row r="3" spans="1:9">
      <c r="A3" s="3">
        <v>1989</v>
      </c>
      <c r="B3" s="7">
        <f>B2+$H$3*B2*($H$2-B2)</f>
        <v>382.72566798013486</v>
      </c>
      <c r="C3" s="6">
        <v>490</v>
      </c>
      <c r="D3" s="8">
        <f t="shared" ref="D3:D20" si="0">ABS(B3-C3)/C3</f>
        <v>0.2189272082038064</v>
      </c>
      <c r="E3" s="2">
        <f t="shared" ref="E3:E6" si="1">(C4-C3)/(C3*($H$2-C3))</f>
        <v>7.9932501443225728E-6</v>
      </c>
      <c r="G3" s="4" t="s">
        <v>4</v>
      </c>
      <c r="H3" s="2">
        <f>AVERAGE(E2:E6)</f>
        <v>5.9427509006009253E-6</v>
      </c>
    </row>
    <row r="4" spans="1:9">
      <c r="A4" s="3">
        <v>1990</v>
      </c>
      <c r="B4" s="7">
        <f t="shared" ref="B4:B7" si="2">B3+$H$3*B3*($H$2-B3)</f>
        <v>602.47618102875765</v>
      </c>
      <c r="C4" s="6">
        <v>868</v>
      </c>
      <c r="D4" s="8">
        <f t="shared" si="0"/>
        <v>0.30590301724797508</v>
      </c>
      <c r="E4" s="2">
        <f t="shared" si="1"/>
        <v>6.1119877219514415E-6</v>
      </c>
      <c r="G4" s="4" t="s">
        <v>5</v>
      </c>
      <c r="H4" s="2">
        <f>AVERAGE(F7:F8)</f>
        <v>2.4081959035603243E-2</v>
      </c>
    </row>
    <row r="5" spans="1:9">
      <c r="A5" s="3">
        <v>1991</v>
      </c>
      <c r="B5" s="7">
        <f t="shared" si="2"/>
        <v>947.614585012009</v>
      </c>
      <c r="C5" s="6">
        <v>1378</v>
      </c>
      <c r="D5" s="8">
        <f t="shared" si="0"/>
        <v>0.3123261356952039</v>
      </c>
      <c r="E5" s="2">
        <f t="shared" si="1"/>
        <v>2.5423642117203201E-6</v>
      </c>
    </row>
    <row r="6" spans="1:9">
      <c r="A6" s="3">
        <v>1992</v>
      </c>
      <c r="B6" s="7">
        <f t="shared" si="2"/>
        <v>1488.5275833349383</v>
      </c>
      <c r="C6" s="6">
        <v>1713</v>
      </c>
      <c r="D6" s="8">
        <f t="shared" si="0"/>
        <v>0.13104052344720474</v>
      </c>
      <c r="E6" s="2">
        <f t="shared" si="1"/>
        <v>2.5608566288426306E-6</v>
      </c>
      <c r="G6" s="4"/>
      <c r="H6" s="5"/>
    </row>
    <row r="7" spans="1:9">
      <c r="A7" s="3">
        <v>1993</v>
      </c>
      <c r="B7" s="7">
        <f t="shared" si="2"/>
        <v>2333.4171625228469</v>
      </c>
      <c r="C7" s="6">
        <v>2131</v>
      </c>
      <c r="D7" s="8">
        <f t="shared" si="0"/>
        <v>9.4986936894813176E-2</v>
      </c>
      <c r="F7" s="2">
        <f>(C8-C7)/($H$2-C7)-$H$3*C7</f>
        <v>1.0525870181112991E-2</v>
      </c>
      <c r="G7" s="4"/>
    </row>
    <row r="8" spans="1:9">
      <c r="A8" s="3">
        <v>1994</v>
      </c>
      <c r="B8" s="7">
        <f>B7+($H$3*B7+$H$4)*($H$2-B7)</f>
        <v>5925.9075740408125</v>
      </c>
      <c r="C8" s="6">
        <v>4331</v>
      </c>
      <c r="D8" s="8">
        <f t="shared" si="0"/>
        <v>0.3682538845626443</v>
      </c>
      <c r="F8" s="2">
        <f>(C9-C8)/($H$2-C8)-$H$3*C8</f>
        <v>3.7638047890093493E-2</v>
      </c>
      <c r="G8" s="4"/>
    </row>
    <row r="9" spans="1:9">
      <c r="A9" s="3">
        <v>1995</v>
      </c>
      <c r="B9" s="7">
        <f t="shared" ref="B9:B20" si="3">B8+($H$3*B8+$H$4)*($H$2-B8)</f>
        <v>11326.432914286557</v>
      </c>
      <c r="C9" s="6">
        <v>10204</v>
      </c>
      <c r="D9" s="8">
        <f t="shared" si="0"/>
        <v>0.10999930559452736</v>
      </c>
    </row>
    <row r="10" spans="1:9">
      <c r="A10" s="3">
        <v>1996</v>
      </c>
      <c r="B10" s="7">
        <f t="shared" si="3"/>
        <v>19156.322561089335</v>
      </c>
      <c r="C10" s="6">
        <v>20877</v>
      </c>
      <c r="D10" s="8">
        <f t="shared" si="0"/>
        <v>8.2419765239769363E-2</v>
      </c>
    </row>
    <row r="11" spans="1:9">
      <c r="A11" s="3">
        <v>1997</v>
      </c>
      <c r="B11" s="7">
        <f t="shared" si="3"/>
        <v>29892.772601968543</v>
      </c>
      <c r="C11" s="6">
        <v>31527</v>
      </c>
      <c r="D11" s="8">
        <f t="shared" si="0"/>
        <v>5.1835804168853895E-2</v>
      </c>
    </row>
    <row r="12" spans="1:9">
      <c r="A12" s="3">
        <v>1998</v>
      </c>
      <c r="B12" s="7">
        <f t="shared" si="3"/>
        <v>43430.129733813039</v>
      </c>
      <c r="C12" s="6">
        <v>41530</v>
      </c>
      <c r="D12" s="8">
        <f t="shared" si="0"/>
        <v>4.5753184055214037E-2</v>
      </c>
    </row>
    <row r="13" spans="1:9">
      <c r="A13" s="3">
        <v>1999</v>
      </c>
      <c r="B13" s="7">
        <f t="shared" si="3"/>
        <v>58546.282961013523</v>
      </c>
      <c r="C13" s="6">
        <v>51139</v>
      </c>
      <c r="D13" s="8">
        <f t="shared" si="0"/>
        <v>0.14484606584042556</v>
      </c>
      <c r="I13" s="2">
        <v>25</v>
      </c>
    </row>
    <row r="14" spans="1:9">
      <c r="A14" s="3">
        <v>2000</v>
      </c>
      <c r="B14" s="7">
        <f t="shared" si="3"/>
        <v>72851.370823185731</v>
      </c>
      <c r="C14" s="6">
        <v>60942</v>
      </c>
      <c r="D14" s="8">
        <f t="shared" si="0"/>
        <v>0.19542139777469941</v>
      </c>
    </row>
    <row r="15" spans="1:9">
      <c r="A15" s="3">
        <v>2001</v>
      </c>
      <c r="B15" s="7">
        <f t="shared" si="3"/>
        <v>83887.765463060219</v>
      </c>
      <c r="C15" s="6">
        <v>69121</v>
      </c>
      <c r="D15" s="8">
        <f t="shared" si="0"/>
        <v>0.21363645582471635</v>
      </c>
      <c r="I15" s="2">
        <v>40</v>
      </c>
    </row>
    <row r="16" spans="1:9">
      <c r="A16" s="3">
        <v>2002</v>
      </c>
      <c r="B16" s="7">
        <f t="shared" si="3"/>
        <v>90740.298597674948</v>
      </c>
      <c r="C16" s="6">
        <v>75657</v>
      </c>
      <c r="D16" s="8">
        <f t="shared" si="0"/>
        <v>0.19936421742436189</v>
      </c>
      <c r="F16" s="4" t="s">
        <v>4</v>
      </c>
    </row>
    <row r="17" spans="1:6">
      <c r="A17" s="3">
        <v>2003</v>
      </c>
      <c r="B17" s="7">
        <f t="shared" si="3"/>
        <v>94266.569617510977</v>
      </c>
      <c r="C17" s="6">
        <v>81520</v>
      </c>
      <c r="D17" s="8">
        <f t="shared" si="0"/>
        <v>0.15636125634827008</v>
      </c>
    </row>
    <row r="18" spans="1:6">
      <c r="A18" s="3">
        <v>2004</v>
      </c>
      <c r="B18" s="7">
        <f t="shared" si="3"/>
        <v>95863.671169953959</v>
      </c>
      <c r="C18" s="6">
        <v>86998</v>
      </c>
      <c r="D18" s="8">
        <f t="shared" si="0"/>
        <v>0.10190660900197659</v>
      </c>
      <c r="F18" s="4" t="s">
        <v>5</v>
      </c>
    </row>
    <row r="19" spans="1:6">
      <c r="A19" s="3">
        <v>2005</v>
      </c>
      <c r="B19" s="7">
        <f t="shared" si="3"/>
        <v>96538.395817820099</v>
      </c>
      <c r="C19" s="6">
        <v>91792</v>
      </c>
      <c r="D19" s="8">
        <f t="shared" si="0"/>
        <v>5.1708164304297755E-2</v>
      </c>
    </row>
    <row r="20" spans="1:6">
      <c r="A20" s="3">
        <v>2006</v>
      </c>
      <c r="B20" s="7">
        <f t="shared" si="3"/>
        <v>96814.336149776645</v>
      </c>
      <c r="C20" s="6">
        <v>96718</v>
      </c>
      <c r="D20" s="8">
        <f t="shared" si="0"/>
        <v>9.9605192184128578E-4</v>
      </c>
    </row>
  </sheetData>
  <phoneticPr fontId="1"/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0"/>
  <sheetViews>
    <sheetView tabSelected="1" topLeftCell="A16" workbookViewId="0">
      <selection activeCell="M58" sqref="M58"/>
    </sheetView>
  </sheetViews>
  <sheetFormatPr defaultRowHeight="14.25"/>
  <cols>
    <col min="1" max="1" width="5.5" style="2" bestFit="1" customWidth="1"/>
    <col min="2" max="2" width="12.125" style="2" bestFit="1" customWidth="1"/>
    <col min="3" max="3" width="11" style="2" bestFit="1" customWidth="1"/>
    <col min="4" max="4" width="5.5" style="2" bestFit="1" customWidth="1"/>
    <col min="5" max="5" width="8.125" style="2" customWidth="1"/>
    <col min="6" max="6" width="7.375" style="2" customWidth="1"/>
    <col min="7" max="7" width="4.375" style="2" customWidth="1"/>
    <col min="8" max="8" width="12.875" style="2" bestFit="1" customWidth="1"/>
    <col min="9" max="16384" width="9" style="2"/>
  </cols>
  <sheetData>
    <row r="1" spans="1:9">
      <c r="A1" s="1"/>
      <c r="B1" s="2" t="s">
        <v>0</v>
      </c>
      <c r="C1" s="2" t="s">
        <v>2</v>
      </c>
      <c r="D1" s="2" t="s">
        <v>1</v>
      </c>
      <c r="E1" s="2" t="s">
        <v>7</v>
      </c>
      <c r="F1" s="2" t="s">
        <v>3</v>
      </c>
    </row>
    <row r="2" spans="1:9">
      <c r="A2" s="3">
        <v>1988</v>
      </c>
      <c r="B2" s="7">
        <f>C2</f>
        <v>243</v>
      </c>
      <c r="C2" s="6">
        <v>243</v>
      </c>
      <c r="D2" s="8">
        <f>ABS(B2-C2)/C2</f>
        <v>0</v>
      </c>
      <c r="E2" s="2">
        <f>(C3-C2)/(C2*($H$2-C2))</f>
        <v>1.0505295796167659E-5</v>
      </c>
      <c r="G2" s="4" t="s">
        <v>6</v>
      </c>
      <c r="H2" s="5">
        <v>97000</v>
      </c>
    </row>
    <row r="3" spans="1:9">
      <c r="A3" s="3">
        <v>1989</v>
      </c>
      <c r="B3" s="7">
        <f>B2+$H$3*B2*($H$2-B2)</f>
        <v>331.16093642446702</v>
      </c>
      <c r="C3" s="6">
        <v>490</v>
      </c>
      <c r="D3" s="8">
        <f t="shared" ref="D3:D20" si="0">ABS(B3-C3)/C3</f>
        <v>0.32416135423578157</v>
      </c>
      <c r="E3" s="2">
        <f t="shared" ref="E3:E6" si="1">(C4-C3)/(C3*($H$2-C3))</f>
        <v>7.9932501443225728E-6</v>
      </c>
      <c r="G3" s="4" t="s">
        <v>4</v>
      </c>
      <c r="H3" s="2">
        <f>H7*I12</f>
        <v>3.7496223271504367E-6</v>
      </c>
    </row>
    <row r="4" spans="1:9">
      <c r="A4" s="3">
        <v>1990</v>
      </c>
      <c r="B4" s="7">
        <f t="shared" ref="B4:B7" si="2">B3+$H$3*B3*($H$2-B3)</f>
        <v>451.19738325755947</v>
      </c>
      <c r="C4" s="6">
        <v>868</v>
      </c>
      <c r="D4" s="8">
        <f t="shared" si="0"/>
        <v>0.48018734647746603</v>
      </c>
      <c r="E4" s="2">
        <f t="shared" si="1"/>
        <v>6.1119877219514415E-6</v>
      </c>
      <c r="G4" s="4" t="s">
        <v>5</v>
      </c>
      <c r="H4" s="2">
        <f>H8*I14</f>
        <v>4.3023758032656775E-2</v>
      </c>
    </row>
    <row r="5" spans="1:9">
      <c r="A5" s="3">
        <v>1991</v>
      </c>
      <c r="B5" s="7">
        <f t="shared" si="2"/>
        <v>614.5405574736775</v>
      </c>
      <c r="C5" s="6">
        <v>1378</v>
      </c>
      <c r="D5" s="8">
        <f t="shared" si="0"/>
        <v>0.55403442853869556</v>
      </c>
      <c r="E5" s="2">
        <f t="shared" si="1"/>
        <v>2.5423642117203201E-6</v>
      </c>
    </row>
    <row r="6" spans="1:9">
      <c r="A6" s="3">
        <v>1992</v>
      </c>
      <c r="B6" s="7">
        <f t="shared" si="2"/>
        <v>836.64108928126655</v>
      </c>
      <c r="C6" s="6">
        <v>1713</v>
      </c>
      <c r="D6" s="8">
        <f t="shared" si="0"/>
        <v>0.51159305938046318</v>
      </c>
      <c r="E6" s="2">
        <f t="shared" si="1"/>
        <v>2.5608566288426306E-6</v>
      </c>
      <c r="G6" s="4"/>
      <c r="H6" s="5"/>
    </row>
    <row r="7" spans="1:9">
      <c r="A7" s="3">
        <v>1993</v>
      </c>
      <c r="B7" s="7">
        <f t="shared" si="2"/>
        <v>1138.3140189627754</v>
      </c>
      <c r="C7" s="6">
        <v>2131</v>
      </c>
      <c r="D7" s="8">
        <f t="shared" si="0"/>
        <v>0.46583105632905891</v>
      </c>
      <c r="F7" s="2">
        <f>(C8-C7)/($H$2-C7)-$H$3*C7</f>
        <v>1.5199427171135982E-2</v>
      </c>
      <c r="G7" s="4" t="s">
        <v>4</v>
      </c>
      <c r="H7" s="2">
        <f>AVERAGE(E2:E6)</f>
        <v>5.9427509006009253E-6</v>
      </c>
    </row>
    <row r="8" spans="1:9">
      <c r="A8" s="3">
        <v>1994</v>
      </c>
      <c r="B8" s="7">
        <f>B7+($H$3*B7+$H$4)*($H$2-B7)</f>
        <v>5671.8054181634243</v>
      </c>
      <c r="C8" s="6">
        <v>4331</v>
      </c>
      <c r="D8" s="8">
        <f t="shared" si="0"/>
        <v>0.30958333367892504</v>
      </c>
      <c r="F8" s="2">
        <f>(C9-C8)/($H$2-C8)-$H$3*C8</f>
        <v>4.7136487741707561E-2</v>
      </c>
      <c r="G8" s="4" t="s">
        <v>5</v>
      </c>
      <c r="H8" s="2">
        <f>AVERAGE(F7:F8)</f>
        <v>3.1167957456421772E-2</v>
      </c>
    </row>
    <row r="9" spans="1:9">
      <c r="A9" s="3">
        <v>1995</v>
      </c>
      <c r="B9" s="7">
        <f t="shared" ref="B9:B20" si="3">B8+($H$3*B8+$H$4)*($H$2-B8)</f>
        <v>11543.375988707514</v>
      </c>
      <c r="C9" s="6">
        <v>10204</v>
      </c>
      <c r="D9" s="8">
        <f t="shared" si="0"/>
        <v>0.13125989697251214</v>
      </c>
    </row>
    <row r="10" spans="1:9">
      <c r="A10" s="3">
        <v>1996</v>
      </c>
      <c r="B10" s="7">
        <f t="shared" si="3"/>
        <v>18918.885825405127</v>
      </c>
      <c r="C10" s="6">
        <v>20877</v>
      </c>
      <c r="D10" s="8">
        <f t="shared" si="0"/>
        <v>9.3792890482103444E-2</v>
      </c>
    </row>
    <row r="11" spans="1:9">
      <c r="A11" s="3">
        <v>1997</v>
      </c>
      <c r="B11" s="7">
        <f t="shared" si="3"/>
        <v>27817.199703048591</v>
      </c>
      <c r="C11" s="6">
        <v>31527</v>
      </c>
      <c r="D11" s="8">
        <f t="shared" si="0"/>
        <v>0.11767057750345447</v>
      </c>
    </row>
    <row r="12" spans="1:9">
      <c r="A12" s="3">
        <v>1998</v>
      </c>
      <c r="B12" s="7">
        <f t="shared" si="3"/>
        <v>38009.746086844854</v>
      </c>
      <c r="C12" s="6">
        <v>41530</v>
      </c>
      <c r="D12" s="8">
        <f t="shared" si="0"/>
        <v>8.4764120230078149E-2</v>
      </c>
      <c r="I12" s="2">
        <f>10^((I13-50)/50)</f>
        <v>0.63095734448019325</v>
      </c>
    </row>
    <row r="13" spans="1:9">
      <c r="A13" s="3">
        <v>1999</v>
      </c>
      <c r="B13" s="7">
        <f t="shared" si="3"/>
        <v>48955.148825839846</v>
      </c>
      <c r="C13" s="6">
        <v>51139</v>
      </c>
      <c r="D13" s="8">
        <f t="shared" si="0"/>
        <v>4.2704221321499328E-2</v>
      </c>
      <c r="I13" s="2">
        <v>40</v>
      </c>
    </row>
    <row r="14" spans="1:9">
      <c r="A14" s="3">
        <v>2000</v>
      </c>
      <c r="B14" s="7">
        <f t="shared" si="3"/>
        <v>59841.491223049175</v>
      </c>
      <c r="C14" s="6">
        <v>60942</v>
      </c>
      <c r="D14" s="8">
        <f t="shared" si="0"/>
        <v>1.8058297675672352E-2</v>
      </c>
      <c r="I14" s="2">
        <f>10^((I15-50)/50)</f>
        <v>1.380384264602885</v>
      </c>
    </row>
    <row r="15" spans="1:9">
      <c r="A15" s="3">
        <v>2001</v>
      </c>
      <c r="B15" s="7">
        <f t="shared" si="3"/>
        <v>69777.927275544076</v>
      </c>
      <c r="C15" s="6">
        <v>69121</v>
      </c>
      <c r="D15" s="8">
        <f t="shared" si="0"/>
        <v>9.5040186852631773E-3</v>
      </c>
      <c r="I15" s="2">
        <v>57</v>
      </c>
    </row>
    <row r="16" spans="1:9">
      <c r="A16" s="3">
        <v>2002</v>
      </c>
      <c r="B16" s="7">
        <f t="shared" si="3"/>
        <v>78071.530046794607</v>
      </c>
      <c r="C16" s="6">
        <v>75657</v>
      </c>
      <c r="D16" s="8">
        <f t="shared" si="0"/>
        <v>3.1914165864290245E-2</v>
      </c>
      <c r="F16" s="4" t="s">
        <v>4</v>
      </c>
    </row>
    <row r="17" spans="1:6">
      <c r="A17" s="3">
        <v>2003</v>
      </c>
      <c r="B17" s="7">
        <f t="shared" si="3"/>
        <v>84427.000632734707</v>
      </c>
      <c r="C17" s="6">
        <v>81520</v>
      </c>
      <c r="D17" s="8">
        <f t="shared" si="0"/>
        <v>3.5659968507540572E-2</v>
      </c>
    </row>
    <row r="18" spans="1:6">
      <c r="A18" s="3">
        <v>2004</v>
      </c>
      <c r="B18" s="7">
        <f t="shared" si="3"/>
        <v>88948.164761048669</v>
      </c>
      <c r="C18" s="6">
        <v>86998</v>
      </c>
      <c r="D18" s="8">
        <f t="shared" si="0"/>
        <v>2.2416202223599035E-2</v>
      </c>
      <c r="F18" s="4" t="s">
        <v>5</v>
      </c>
    </row>
    <row r="19" spans="1:6">
      <c r="A19" s="3">
        <v>2005</v>
      </c>
      <c r="B19" s="7">
        <f t="shared" si="3"/>
        <v>91980.049362302729</v>
      </c>
      <c r="C19" s="6">
        <v>91792</v>
      </c>
      <c r="D19" s="8">
        <f t="shared" si="0"/>
        <v>2.048646530228437E-3</v>
      </c>
    </row>
    <row r="20" spans="1:6">
      <c r="A20" s="3">
        <v>2006</v>
      </c>
      <c r="B20" s="7">
        <f t="shared" si="3"/>
        <v>93927.359521929524</v>
      </c>
      <c r="C20" s="6">
        <v>96718</v>
      </c>
      <c r="D20" s="8">
        <f t="shared" si="0"/>
        <v>2.8853372465006268E-2</v>
      </c>
    </row>
  </sheetData>
  <phoneticPr fontId="1"/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データ入力</vt:lpstr>
      <vt:lpstr>パラメータα推定</vt:lpstr>
      <vt:lpstr>パラメータβ推定</vt:lpstr>
      <vt:lpstr>予測と誤差</vt:lpstr>
      <vt:lpstr>グラフ作成</vt:lpstr>
      <vt:lpstr>データ追加</vt:lpstr>
      <vt:lpstr>グラフ修正</vt:lpstr>
      <vt:lpstr>スライダー追加</vt:lpstr>
      <vt:lpstr>パラメータ調整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2009-07-20T05:01:13Z</dcterms:modified>
</cp:coreProperties>
</file>